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1.UBND XÃ LÙNG PHÌNH\2. Năm 2026\2. Xây dựng cơ bản\"/>
    </mc:Choice>
  </mc:AlternateContent>
  <xr:revisionPtr revIDLastSave="0" documentId="13_ncr:1_{326503DE-D87A-4A64-90AD-3B486405C3DB}" xr6:coauthVersionLast="47" xr6:coauthVersionMax="47" xr10:uidLastSave="{00000000-0000-0000-0000-000000000000}"/>
  <bookViews>
    <workbookView xWindow="-120" yWindow="-120" windowWidth="24240" windowHeight="13140" xr2:uid="{00000000-000D-0000-FFFF-FFFF00000000}"/>
  </bookViews>
  <sheets>
    <sheet name="Tiến độ giải ngân " sheetId="3" r:id="rId1"/>
  </sheets>
  <definedNames>
    <definedName name="_xlnm.Print_Area" localSheetId="0">'Tiến độ giải ngân '!$A$1:$AE$32</definedName>
    <definedName name="_xlnm.Print_Titles" localSheetId="0">'Tiến độ giải ngân '!$5:$8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31" i="3" l="1"/>
  <c r="Y31" i="3"/>
  <c r="Y29" i="3"/>
  <c r="Y24" i="3"/>
  <c r="Y23" i="3" s="1"/>
  <c r="AA32" i="3"/>
  <c r="AA31" i="3" s="1"/>
  <c r="G31" i="3"/>
  <c r="H31" i="3"/>
  <c r="I31" i="3"/>
  <c r="J31" i="3"/>
  <c r="K31" i="3"/>
  <c r="L31" i="3"/>
  <c r="M31" i="3"/>
  <c r="N31" i="3"/>
  <c r="O31" i="3"/>
  <c r="P31" i="3"/>
  <c r="Q31" i="3"/>
  <c r="R31" i="3"/>
  <c r="S31" i="3"/>
  <c r="T31" i="3"/>
  <c r="U31" i="3"/>
  <c r="V31" i="3"/>
  <c r="W31" i="3"/>
  <c r="X31" i="3"/>
  <c r="F31" i="3"/>
  <c r="C32" i="3"/>
  <c r="Z11" i="3" l="1"/>
  <c r="Z24" i="3"/>
  <c r="Z23" i="3" s="1"/>
  <c r="Y11" i="3" l="1"/>
  <c r="AA13" i="3"/>
  <c r="AA14" i="3"/>
  <c r="AA15" i="3"/>
  <c r="W29" i="3"/>
  <c r="X29" i="3"/>
  <c r="Z29" i="3"/>
  <c r="AA29" i="3"/>
  <c r="W24" i="3"/>
  <c r="W23" i="3" s="1"/>
  <c r="X24" i="3"/>
  <c r="X23" i="3" s="1"/>
  <c r="AA24" i="3"/>
  <c r="AA23" i="3" s="1"/>
  <c r="W16" i="3"/>
  <c r="X16" i="3"/>
  <c r="Y16" i="3"/>
  <c r="Z16" i="3"/>
  <c r="Z10" i="3" s="1"/>
  <c r="AA16" i="3"/>
  <c r="R11" i="3"/>
  <c r="S11" i="3"/>
  <c r="T11" i="3"/>
  <c r="U11" i="3"/>
  <c r="W11" i="3"/>
  <c r="X11" i="3"/>
  <c r="AA12" i="3"/>
  <c r="Q22" i="3"/>
  <c r="L22" i="3"/>
  <c r="F30" i="3"/>
  <c r="F28" i="3"/>
  <c r="F27" i="3"/>
  <c r="F26" i="3"/>
  <c r="F25" i="3"/>
  <c r="F21" i="3"/>
  <c r="F19" i="3"/>
  <c r="F18" i="3"/>
  <c r="F17" i="3"/>
  <c r="F15" i="3"/>
  <c r="F14" i="3"/>
  <c r="F13" i="3"/>
  <c r="F12" i="3"/>
  <c r="G20" i="3"/>
  <c r="H20" i="3"/>
  <c r="J20" i="3"/>
  <c r="M20" i="3"/>
  <c r="N20" i="3"/>
  <c r="O20" i="3"/>
  <c r="P20" i="3"/>
  <c r="I22" i="3"/>
  <c r="I20" i="3" s="1"/>
  <c r="Y10" i="3" l="1"/>
  <c r="AA10" i="3" s="1"/>
  <c r="AA11" i="3"/>
  <c r="X10" i="3"/>
  <c r="W10" i="3"/>
  <c r="V22" i="3"/>
  <c r="F22" i="3"/>
  <c r="Q30" i="3"/>
  <c r="Q29" i="3" s="1"/>
  <c r="L30" i="3"/>
  <c r="AE29" i="3"/>
  <c r="U29" i="3"/>
  <c r="T29" i="3"/>
  <c r="S29" i="3"/>
  <c r="R29" i="3"/>
  <c r="P29" i="3"/>
  <c r="O29" i="3"/>
  <c r="N29" i="3"/>
  <c r="M29" i="3"/>
  <c r="J29" i="3"/>
  <c r="I29" i="3"/>
  <c r="H29" i="3"/>
  <c r="G29" i="3"/>
  <c r="Q28" i="3"/>
  <c r="L28" i="3"/>
  <c r="AC28" i="3" s="1"/>
  <c r="Q27" i="3"/>
  <c r="M27" i="3"/>
  <c r="L27" i="3" s="1"/>
  <c r="T26" i="3"/>
  <c r="T24" i="3" s="1"/>
  <c r="T23" i="3" s="1"/>
  <c r="L26" i="3"/>
  <c r="Q25" i="3"/>
  <c r="M25" i="3"/>
  <c r="L25" i="3" s="1"/>
  <c r="AE24" i="3"/>
  <c r="AE23" i="3" s="1"/>
  <c r="AD24" i="3"/>
  <c r="AD23" i="3" s="1"/>
  <c r="U24" i="3"/>
  <c r="U23" i="3" s="1"/>
  <c r="S24" i="3"/>
  <c r="S23" i="3" s="1"/>
  <c r="R24" i="3"/>
  <c r="R23" i="3" s="1"/>
  <c r="P24" i="3"/>
  <c r="P23" i="3" s="1"/>
  <c r="O24" i="3"/>
  <c r="O23" i="3" s="1"/>
  <c r="N24" i="3"/>
  <c r="N23" i="3" s="1"/>
  <c r="J24" i="3"/>
  <c r="J23" i="3" s="1"/>
  <c r="I24" i="3"/>
  <c r="I23" i="3" s="1"/>
  <c r="H24" i="3"/>
  <c r="H23" i="3" s="1"/>
  <c r="G24" i="3"/>
  <c r="G23" i="3" s="1"/>
  <c r="Q21" i="3"/>
  <c r="Q20" i="3" s="1"/>
  <c r="L21" i="3"/>
  <c r="L20" i="3" s="1"/>
  <c r="AE20" i="3"/>
  <c r="U20" i="3"/>
  <c r="T20" i="3"/>
  <c r="S20" i="3"/>
  <c r="R20" i="3"/>
  <c r="Q19" i="3"/>
  <c r="L19" i="3"/>
  <c r="AC19" i="3" s="1"/>
  <c r="Q18" i="3"/>
  <c r="L18" i="3"/>
  <c r="Q17" i="3"/>
  <c r="L17" i="3"/>
  <c r="AC17" i="3" s="1"/>
  <c r="AE16" i="3"/>
  <c r="AD16" i="3"/>
  <c r="U16" i="3"/>
  <c r="T16" i="3"/>
  <c r="S16" i="3"/>
  <c r="R16" i="3"/>
  <c r="P16" i="3"/>
  <c r="O16" i="3"/>
  <c r="N16" i="3"/>
  <c r="M16" i="3"/>
  <c r="J16" i="3"/>
  <c r="I16" i="3"/>
  <c r="H16" i="3"/>
  <c r="G16" i="3"/>
  <c r="Q15" i="3"/>
  <c r="L15" i="3"/>
  <c r="Q14" i="3"/>
  <c r="L14" i="3"/>
  <c r="AC14" i="3"/>
  <c r="Q13" i="3"/>
  <c r="L13" i="3"/>
  <c r="Q12" i="3"/>
  <c r="L12" i="3"/>
  <c r="AE11" i="3"/>
  <c r="AD11" i="3"/>
  <c r="P11" i="3"/>
  <c r="O11" i="3"/>
  <c r="N11" i="3"/>
  <c r="M11" i="3"/>
  <c r="J11" i="3"/>
  <c r="I11" i="3"/>
  <c r="H11" i="3"/>
  <c r="G11" i="3"/>
  <c r="V25" i="3" l="1"/>
  <c r="V13" i="3"/>
  <c r="V14" i="3"/>
  <c r="AC13" i="3"/>
  <c r="AC21" i="3"/>
  <c r="AC20" i="3" s="1"/>
  <c r="F20" i="3"/>
  <c r="AC30" i="3"/>
  <c r="AC29" i="3" s="1"/>
  <c r="V17" i="3"/>
  <c r="V28" i="3"/>
  <c r="V12" i="3"/>
  <c r="V15" i="3"/>
  <c r="V16" i="3"/>
  <c r="V27" i="3"/>
  <c r="AC15" i="3"/>
  <c r="AC18" i="3"/>
  <c r="AC16" i="3" s="1"/>
  <c r="V30" i="3"/>
  <c r="V29" i="3" s="1"/>
  <c r="G10" i="3"/>
  <c r="H10" i="3"/>
  <c r="V21" i="3"/>
  <c r="V20" i="3" s="1"/>
  <c r="L16" i="3"/>
  <c r="J10" i="3"/>
  <c r="Q16" i="3"/>
  <c r="L29" i="3"/>
  <c r="I10" i="3"/>
  <c r="Q26" i="3"/>
  <c r="V26" i="3" s="1"/>
  <c r="F24" i="3"/>
  <c r="F23" i="3" s="1"/>
  <c r="T10" i="3"/>
  <c r="AC27" i="3"/>
  <c r="Q11" i="3"/>
  <c r="F11" i="3"/>
  <c r="L11" i="3"/>
  <c r="N10" i="3"/>
  <c r="O10" i="3"/>
  <c r="P10" i="3"/>
  <c r="L24" i="3"/>
  <c r="L23" i="3" s="1"/>
  <c r="AC25" i="3"/>
  <c r="R10" i="3"/>
  <c r="S10" i="3"/>
  <c r="U10" i="3"/>
  <c r="AC12" i="3"/>
  <c r="F29" i="3"/>
  <c r="M24" i="3"/>
  <c r="M23" i="3" s="1"/>
  <c r="M10" i="3" s="1"/>
  <c r="F16" i="3"/>
  <c r="AC26" i="3"/>
  <c r="V11" i="3" l="1"/>
  <c r="AC11" i="3"/>
  <c r="V24" i="3"/>
  <c r="V23" i="3" s="1"/>
  <c r="L10" i="3"/>
  <c r="Q24" i="3"/>
  <c r="Q23" i="3" s="1"/>
  <c r="Q10" i="3" s="1"/>
  <c r="F10" i="3"/>
  <c r="AC24" i="3"/>
  <c r="AC23" i="3" s="1"/>
  <c r="AC10" i="3" l="1"/>
  <c r="V10" i="3"/>
</calcChain>
</file>

<file path=xl/sharedStrings.xml><?xml version="1.0" encoding="utf-8"?>
<sst xmlns="http://schemas.openxmlformats.org/spreadsheetml/2006/main" count="141" uniqueCount="102">
  <si>
    <t>Stt</t>
  </si>
  <si>
    <t>Danh mục dự án</t>
  </si>
  <si>
    <t>Địa điểm xây dựng</t>
  </si>
  <si>
    <t>Thời gian KC-HT</t>
  </si>
  <si>
    <t>Quyết định đầu tư/Quyết định điều chỉnh, bổ sung</t>
  </si>
  <si>
    <t>Ghi chú</t>
  </si>
  <si>
    <t>Số quyết định ngày, tháng, năm ban hành</t>
  </si>
  <si>
    <t>Tổng mức đầu tư</t>
  </si>
  <si>
    <t>Tổng số</t>
  </si>
  <si>
    <t>Trong đó:</t>
  </si>
  <si>
    <t>Nguồn NSTW</t>
  </si>
  <si>
    <t>Ngân sách tỉnh</t>
  </si>
  <si>
    <t>Ngân sách cấp huyện (cũ)</t>
  </si>
  <si>
    <t>Các nguồn vốn khác</t>
  </si>
  <si>
    <t>TỔNG SỐ</t>
  </si>
  <si>
    <t>I</t>
  </si>
  <si>
    <t xml:space="preserve">Nguồn NS tỉnh bổ sung có mục tiêu </t>
  </si>
  <si>
    <t>8128795 - Nhà bán trú, nhà ăn Trường THCS&amp;THPT Bắc Hà, xã Lùng Phình, tỉnh Lào Cai</t>
  </si>
  <si>
    <t>Xã Lùng Phình</t>
  </si>
  <si>
    <t>2024-2025</t>
  </si>
  <si>
    <t>QĐ 209-8/11/2024</t>
  </si>
  <si>
    <t>8159849 - Đường từ thôn Nhiều Cù Ván A đến thôn Tẩn Chư Tả Van Chư, xã Lùng Phình, tỉnh Lào Cai</t>
  </si>
  <si>
    <t>2025-2026</t>
  </si>
  <si>
    <t>QĐ 177-20/5/2025</t>
  </si>
  <si>
    <t>8149397 - Sửa chữa thủy lợi Pờ Chồ và thủy lợi Pả Chư Tỷ (Quán Hóa), xã Lùng Phình, Tỉnh Lào Cai.</t>
  </si>
  <si>
    <t>QĐ 316 - 22/11/2024</t>
  </si>
  <si>
    <t>2025</t>
  </si>
  <si>
    <t>QĐ 36 - 18/02/2025</t>
  </si>
  <si>
    <t>II</t>
  </si>
  <si>
    <t>Nguồn dự phòng NSTW</t>
  </si>
  <si>
    <t>8140795 - Công trình thủy lợi thôn Lử Chồ, thủy lợi Quán Hóa, thủy lợi Pả Chư Tỷ 2, thủy lợi Túng Súng, xã Lùng Phình, tỉnh Lào Cai</t>
  </si>
  <si>
    <t>QĐ 57-11/3/2025</t>
  </si>
  <si>
    <t>8140796 - Công trình Thủy lợi thôn Pờ Chồ, xã Lùng Phình, tỉnh Lào Cai</t>
  </si>
  <si>
    <t>QĐ 58 - 11/3/2025</t>
  </si>
  <si>
    <t>8142479 - Trường PTDTBT TH số 1 Lùng Thẩn, xã Lùng Phình, tỉnh Lào Cai</t>
  </si>
  <si>
    <t>QĐ 21 - 05/03/2025</t>
  </si>
  <si>
    <t>III</t>
  </si>
  <si>
    <t>Thu tiền sử dụng đất ngân sách huyện - xã</t>
  </si>
  <si>
    <t>8150529 - Sửa chữa trường PTDTBT TH số 1 Lùng Thẩn, xã Lùng Phình (Điểm trường chính + PH Nà Chí Phàng 2 + Điểm Seng Sui)</t>
  </si>
  <si>
    <t>QĐ 62- 08/05/2025</t>
  </si>
  <si>
    <t>Vốn Chương trình mục tiêu Quốc gia</t>
  </si>
  <si>
    <t>Chương trình mục tiêu quốc gia phát triển kinh tế vùng ĐB DTTS &amp;MN</t>
  </si>
  <si>
    <t>7972194 - Trạm y tế xã Lùng Phình, tỉnh Lào Cai</t>
  </si>
  <si>
    <t>2022-2025</t>
  </si>
  <si>
    <t>QĐ 316 - 23/6/2022</t>
  </si>
  <si>
    <t xml:space="preserve"> 8102900 - Nâng cấp sửa chữa chợ Lùng Phình, tỉnh Lào Cai</t>
  </si>
  <si>
    <t>QĐ 166 - 31/7/2024</t>
  </si>
  <si>
    <t>8118007 - Trường PTDTBT TH số 1 xã Lùng Thẩn Lùng Phình (PH Nà Trí Phàng 1)</t>
  </si>
  <si>
    <t>2024-2026</t>
  </si>
  <si>
    <t>QĐ 109- 05/11/2024</t>
  </si>
  <si>
    <t>8158354 - Trường mầm non Lùng Phình, điểm trường Lử Chồ, xã Lùng Phình, tỉnh Lào Cai</t>
  </si>
  <si>
    <t>QĐ 180-21/5/2025</t>
  </si>
  <si>
    <t>Quy hoạch chi tiết xây dựng khu vực Trường trung học cơ sở và trung học phổ thông Bắc Hà</t>
  </si>
  <si>
    <t>Lũy kế vốn đã giải ngân đến hết năm 2025</t>
  </si>
  <si>
    <t>Nhu cầu kế hoạch vốn năm 2026 đợt này</t>
  </si>
  <si>
    <t>Chủ đầu tư</t>
  </si>
  <si>
    <t>IV</t>
  </si>
  <si>
    <t>V</t>
  </si>
  <si>
    <t>Vốn ủng hộ MTTQ Việt Nam</t>
  </si>
  <si>
    <t>Kè chống sạt bảo vệ mái ta luy Phòng khám đa khoa khu vực Lùng Phình, huyện Bắc Hà, tỉnh Lào Cai.</t>
  </si>
  <si>
    <t>QĐ 199 - 28/5/2025</t>
  </si>
  <si>
    <t>DT còn lại Chuyển nguồn</t>
  </si>
  <si>
    <t xml:space="preserve">Trong đó dư tạm ứng </t>
  </si>
  <si>
    <t>Luỹ kế KH vốn đã giao đến năm 2025</t>
  </si>
  <si>
    <t xml:space="preserve">Dư 8.273.000 bị hủy dự toán </t>
  </si>
  <si>
    <t xml:space="preserve">Hủy dự toán </t>
  </si>
  <si>
    <t>8172518 - Đường trục thôn vào các hộ phía sau UBND xã Lùng Phình</t>
  </si>
  <si>
    <t>QĐ 472- 4/11/2025</t>
  </si>
  <si>
    <t xml:space="preserve">Dân góp ko có Giá trị thanh toán </t>
  </si>
  <si>
    <t>Chuyển nguồn năm 2025 sang năm 2026</t>
  </si>
  <si>
    <t xml:space="preserve">KH vốn đã giao năm 2026
</t>
  </si>
  <si>
    <t xml:space="preserve">NĂM 2026
</t>
  </si>
  <si>
    <t xml:space="preserve">Giải ngân </t>
  </si>
  <si>
    <t>Đạt % KH</t>
  </si>
  <si>
    <t xml:space="preserve">Chờ Quyết toán </t>
  </si>
  <si>
    <t>Dư tạm ứng: 41,5tr</t>
  </si>
  <si>
    <t>Chờ hoàn công QT</t>
  </si>
  <si>
    <t xml:space="preserve">Đã nộp phòng Kinh tế
Chờ quyết toán </t>
  </si>
  <si>
    <t>VI</t>
  </si>
  <si>
    <t xml:space="preserve">Vốn tài trợ </t>
  </si>
  <si>
    <t>QĐ 642/QĐ-UBND ngày 25/11/2025</t>
  </si>
  <si>
    <t>Xây dựng nhà văn hóa thôn Seng Sui, xã Lùng Phình, tỉnh Lào Cai.</t>
  </si>
  <si>
    <t xml:space="preserve">Đang hoàn thiện hồ sơ quyết toán </t>
  </si>
  <si>
    <t>BÁO CÁO TIẾN ĐỘ GIẢI NGÂN CÁC CÔNG TRÌNH XDCB DO VĂN PHÒNG HĐND VÀ UBND XÃ LÙNG PHÌNH LÀM CHỦ ĐẦU TƯ</t>
  </si>
  <si>
    <t>1. Dư ứng chuyển nguồn 5.955.832.800
2. Công đến thời điểm hiện tại nhà thầu đã vào thi công, trang thiết bị máy móc trên tuyến có 03 mày xúc và o2 xe ôtô đang thi công liên tục vận chuyển đá ra khỏi tuyến để hoàn thiện móng đường</t>
  </si>
  <si>
    <t>1. Chưa có biểu KL nghiệm thu 
Dư tạm ứng năm 2025 chuyển sang 2026: 421tr
2. Đã có QĐ phê duyệt điều chỉnh dự án số 30/QĐ-UBND ngày 7/5/2025 và yêu cầu nhà thầu ký phụ lục và tổ chức thi công công trình trình</t>
  </si>
  <si>
    <t>QĐ giao dự toán 2026 số 194/QĐ-UBND ngày 1/4/2026 nhưng chưa có QĐ phân bổ kinh phí, chưa có tiền trên TABMIS tại KBNN</t>
  </si>
  <si>
    <t xml:space="preserve">
Công trình đang triển khai thi công thực hiện đạt khoảng 95%, dự kiến bàn giao trước ngày 5/5/2026</t>
  </si>
  <si>
    <t>1. Dư ứng chuyển nguồn 441tr
2. có kết quả nghiệm thu khối lượng và Ký xong phụ lục hợp đồng. Đang thực hiện chuyển chủ tài khoản tại ngân hàng và người ký nghiệm thu giá trị khối lượng</t>
  </si>
  <si>
    <t xml:space="preserve">1. Dư ứng chuyển nguồn 763.776.000đ
2. Công trinh hết hạ hợp đồng đã yêu cầu nhà thầu làm văn bản xin gia hạn hợp đồng và để nghị Ban QLDA làm khối lượng nghiệm thu để thanh toán trả ứng </t>
  </si>
  <si>
    <r>
      <t>1.</t>
    </r>
    <r>
      <rPr>
        <sz val="14"/>
        <color theme="1"/>
        <rFont val="Times New Roman"/>
        <family val="1"/>
      </rPr>
      <t xml:space="preserve"> Khối lượng công trình, dự án được giao quản lý lớn trong khi số lượng cán bộ chuyên môn trực tiếp theo dõi lĩnh vực đầu tư xây dựng cơ bản tại Văn phòng HĐND và UBND xã còn thiếu, kiêm nhiệm nhiều nhiệm vụ nên việc kiểm tra hiện trường, hoàn thiện hồ sơ thanh toán, quyết toán và theo dõi tiến độ gặp nhiều khó khăn. </t>
    </r>
  </si>
  <si>
    <r>
      <t>2.</t>
    </r>
    <r>
      <rPr>
        <sz val="14"/>
        <color theme="1"/>
        <rFont val="Times New Roman"/>
        <family val="1"/>
      </rPr>
      <t xml:space="preserve"> Sau khi thực hiện sắp xếp tổ chức bộ máy và thay đổi chức danh chủ tài khoản, người ký hồ sơ nghiệm thu, thanh toán, một số thủ tục tại Kho bạc Nhà nước và ngân hàng phải thực hiện điều chỉnh lại, ảnh hưởng đến tiến độ giải ngân vốn đầu tư. </t>
    </r>
  </si>
  <si>
    <r>
      <t>3.</t>
    </r>
    <r>
      <rPr>
        <sz val="14"/>
        <color theme="1"/>
        <rFont val="Times New Roman"/>
        <family val="1"/>
      </rPr>
      <t xml:space="preserve"> Một số công trình phải gia hạn thời gian thực hiện hợp đồng do điều kiện thời tiết không thuận lợi, địa hình phức tạp, khối lượng phát sinh trong quá trình thi công và việc huy động nhân lực, máy móc của nhà thầu chưa đáp ứng yêu cầu. </t>
    </r>
  </si>
  <si>
    <r>
      <t>4.</t>
    </r>
    <r>
      <rPr>
        <sz val="14"/>
        <color theme="1"/>
        <rFont val="Times New Roman"/>
        <family val="1"/>
      </rPr>
      <t xml:space="preserve"> Công tác hoàn thiện hồ sơ nghiệm thu, quyết toán của một số đơn vị tư vấn, nhà thầu còn chậm; chất lượng hồ sơ phải chỉnh sửa nhiều lần, ảnh hưởng đến tiến độ trình thẩm tra, phê duyệt quyết toán. </t>
    </r>
  </si>
  <si>
    <r>
      <t>5.</t>
    </r>
    <r>
      <rPr>
        <sz val="14"/>
        <color theme="1"/>
        <rFont val="Times New Roman"/>
        <family val="1"/>
      </rPr>
      <t xml:space="preserve"> Một số dự án đã được giao kế hoạch vốn nhưng chưa được phân bổ nguồn hoặc chưa có nguồn trên hệ thống TABMIS nên chưa đủ điều kiện triển khai giải ngân. </t>
    </r>
  </si>
  <si>
    <r>
      <t>6.</t>
    </r>
    <r>
      <rPr>
        <sz val="14"/>
        <color theme="1"/>
        <rFont val="Times New Roman"/>
        <family val="1"/>
      </rPr>
      <t xml:space="preserve"> Giá nguyên vật liệu xây dựng, nhân công và chi phí vận chuyển tại khu vực miền núi có biến động, ảnh hưởng đến tiến độ và chi phí tổ chức thi công của các nhà thầu. </t>
    </r>
  </si>
  <si>
    <t>I. KHÓ KHĂN, VƯỚNG MẮC</t>
  </si>
  <si>
    <t>II. KIẾN NGHỊ, ĐỀ XUẤT</t>
  </si>
  <si>
    <r>
      <t>1.</t>
    </r>
    <r>
      <rPr>
        <sz val="14"/>
        <color theme="1"/>
        <rFont val="Times New Roman"/>
        <family val="1"/>
      </rPr>
      <t xml:space="preserve"> Đề nghị UBND xã quan tâm tăng cường hỗ trợ chuyên môn đối với công tác quản lý đầu tư xây dựng cơ bản tại Văn phòng; xem xét bố trí, kiện toàn cán bộ phụ trách lĩnh vực đầu tư xây dựng nhằm đáp ứng yêu cầu nhiệm vụ được giao. </t>
    </r>
  </si>
  <si>
    <r>
      <t>2.</t>
    </r>
    <r>
      <rPr>
        <sz val="14"/>
        <color theme="1"/>
        <rFont val="Times New Roman"/>
        <family val="1"/>
      </rPr>
      <t xml:space="preserve"> Đề nghị Phòng Kinh tế hướng dẫn, hỗ trợ Văn phòng trong công tác thẩm định hồ sơ điều chỉnh dự án, gia hạn hợp đồng, nghiệm thu, thanh toán và quyết toán công trình để đẩy nhanh tiến độ giải ngân vốn đầu tư công. </t>
    </r>
  </si>
  <si>
    <r>
      <t>3.</t>
    </r>
    <r>
      <rPr>
        <sz val="14"/>
        <color theme="1"/>
        <rFont val="Times New Roman"/>
        <family val="1"/>
      </rPr>
      <t xml:space="preserve"> Đề nghị các nhà thầu thi công tập trung nhân lực, thiết bị, vật tư, tăng ca thi công đối với các công trình chậm tiến độ; đồng thời phối hợp chặt chẽ với chủ đầu tư hoàn thiện hồ sơ thanh toán, quyết toán theo quy định. </t>
    </r>
  </si>
  <si>
    <r>
      <t>4.</t>
    </r>
    <r>
      <rPr>
        <sz val="14"/>
        <color theme="1"/>
        <rFont val="Times New Roman"/>
        <family val="1"/>
      </rPr>
      <t xml:space="preserve"> Đề nghị các đơn vị tư vấn giám sát, tư vấn lập hồ sơ nâng cao trách nhiệm, kịp thời hoàn thiện hồ sơ nghiệm thu, thanh toán, quyết toán đảm bảo chất lượng và thời gian theo yêu cầu.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</si>
</sst>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20" x14ac:knownFonts="1">
    <font>
      <sz val="11"/>
      <color theme="1"/>
      <name val="Calibri"/>
      <family val="2"/>
      <scheme val="minor"/>
    </font>
    <font>
      <sz val="11"/>
      <color theme="1"/>
      <name val="Calibri"/>
      <family val="2"/>
      <scheme val="minor"/>
    </font>
    <font>
      <sz val="10"/>
      <name val="Arial"/>
      <family val="2"/>
    </font>
    <font>
      <b/>
      <sz val="10"/>
      <name val="Times New Roman"/>
      <family val="1"/>
    </font>
    <font>
      <sz val="12"/>
      <name val="Times New Roman"/>
      <family val="1"/>
    </font>
    <font>
      <i/>
      <sz val="10"/>
      <name val="Times New Roman"/>
      <family val="1"/>
    </font>
    <font>
      <b/>
      <u/>
      <sz val="10"/>
      <name val="Times New Roman"/>
      <family val="1"/>
    </font>
    <font>
      <sz val="10"/>
      <name val="Times New Roman"/>
      <family val="1"/>
      <charset val="163"/>
    </font>
    <font>
      <i/>
      <sz val="10"/>
      <name val="Times New Roman"/>
      <family val="1"/>
      <charset val="163"/>
    </font>
    <font>
      <sz val="11"/>
      <name val="Times New Roman"/>
      <family val="1"/>
    </font>
    <font>
      <sz val="11"/>
      <name val="Calibri"/>
      <family val="2"/>
      <scheme val="minor"/>
    </font>
    <font>
      <sz val="11"/>
      <name val="Calibri"/>
      <family val="2"/>
      <charset val="163"/>
      <scheme val="minor"/>
    </font>
    <font>
      <sz val="11"/>
      <name val="Times New Roman"/>
      <family val="1"/>
      <charset val="163"/>
    </font>
    <font>
      <b/>
      <sz val="11"/>
      <name val="Times New Roman"/>
      <family val="1"/>
    </font>
    <font>
      <b/>
      <i/>
      <sz val="11"/>
      <name val="Times New Roman"/>
      <family val="1"/>
    </font>
    <font>
      <b/>
      <sz val="11"/>
      <name val="Times New Roman"/>
      <family val="1"/>
      <charset val="163"/>
    </font>
    <font>
      <b/>
      <sz val="11"/>
      <name val="Calibri"/>
      <family val="2"/>
      <charset val="163"/>
      <scheme val="minor"/>
    </font>
    <font>
      <b/>
      <sz val="14"/>
      <color theme="1"/>
      <name val="Times New Roman"/>
      <family val="1"/>
    </font>
    <font>
      <sz val="14"/>
      <color theme="1"/>
      <name val="Times New Roman"/>
      <family val="1"/>
    </font>
    <font>
      <b/>
      <sz val="14"/>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8">
    <xf numFmtId="0" fontId="0" fillId="0" borderId="0"/>
    <xf numFmtId="164" fontId="1" fillId="0" borderId="0" applyFont="0" applyFill="0" applyBorder="0" applyAlignment="0" applyProtection="0"/>
    <xf numFmtId="0" fontId="2" fillId="0" borderId="0"/>
    <xf numFmtId="0" fontId="2" fillId="0" borderId="0"/>
    <xf numFmtId="0" fontId="2" fillId="0" borderId="0"/>
    <xf numFmtId="0" fontId="4" fillId="0" borderId="0"/>
    <xf numFmtId="0" fontId="4" fillId="0" borderId="0"/>
    <xf numFmtId="9" fontId="1" fillId="0" borderId="0" applyFont="0" applyFill="0" applyBorder="0" applyAlignment="0" applyProtection="0"/>
  </cellStyleXfs>
  <cellXfs count="103">
    <xf numFmtId="0" fontId="0" fillId="0" borderId="0" xfId="0"/>
    <xf numFmtId="165" fontId="3" fillId="3" borderId="2" xfId="1" quotePrefix="1" applyNumberFormat="1" applyFont="1" applyFill="1" applyBorder="1" applyAlignment="1">
      <alignment horizontal="right" vertical="center" wrapText="1"/>
    </xf>
    <xf numFmtId="165" fontId="3" fillId="3" borderId="2" xfId="1" quotePrefix="1" applyNumberFormat="1" applyFont="1" applyFill="1" applyBorder="1" applyAlignment="1">
      <alignment horizontal="center" vertical="center" wrapText="1"/>
    </xf>
    <xf numFmtId="165" fontId="3" fillId="3" borderId="2" xfId="1" applyNumberFormat="1" applyFont="1" applyFill="1" applyBorder="1" applyAlignment="1">
      <alignment horizontal="right" vertical="center" wrapText="1"/>
    </xf>
    <xf numFmtId="165" fontId="3" fillId="3" borderId="2" xfId="1" applyNumberFormat="1" applyFont="1" applyFill="1" applyBorder="1" applyAlignment="1">
      <alignment horizontal="center" vertical="center" wrapText="1"/>
    </xf>
    <xf numFmtId="3" fontId="5" fillId="0" borderId="2" xfId="2" quotePrefix="1" applyNumberFormat="1" applyFont="1" applyBorder="1" applyAlignment="1">
      <alignment horizontal="center" vertical="center" wrapText="1"/>
    </xf>
    <xf numFmtId="165" fontId="5" fillId="0" borderId="2" xfId="1" quotePrefix="1" applyNumberFormat="1" applyFont="1" applyFill="1" applyBorder="1" applyAlignment="1">
      <alignment horizontal="center" vertical="center" wrapText="1"/>
    </xf>
    <xf numFmtId="3" fontId="6" fillId="0" borderId="6" xfId="2" applyNumberFormat="1" applyFont="1" applyBorder="1" applyAlignment="1">
      <alignment horizontal="center" vertical="center" wrapText="1"/>
    </xf>
    <xf numFmtId="3" fontId="6" fillId="0" borderId="6" xfId="2" quotePrefix="1" applyNumberFormat="1" applyFont="1" applyBorder="1" applyAlignment="1">
      <alignment horizontal="center" vertical="center" wrapText="1"/>
    </xf>
    <xf numFmtId="3" fontId="6" fillId="0" borderId="6" xfId="2" quotePrefix="1" applyNumberFormat="1" applyFont="1" applyBorder="1" applyAlignment="1">
      <alignment horizontal="right" vertical="center" wrapText="1"/>
    </xf>
    <xf numFmtId="1" fontId="3" fillId="0" borderId="1" xfId="2" applyNumberFormat="1" applyFont="1" applyBorder="1" applyAlignment="1">
      <alignment horizontal="center" vertical="center" wrapText="1"/>
    </xf>
    <xf numFmtId="1" fontId="3" fillId="0" borderId="1" xfId="2" applyNumberFormat="1" applyFont="1" applyBorder="1" applyAlignment="1">
      <alignment horizontal="left" vertical="center" wrapText="1"/>
    </xf>
    <xf numFmtId="1" fontId="3" fillId="0" borderId="1" xfId="2" applyNumberFormat="1" applyFont="1" applyBorder="1" applyAlignment="1">
      <alignment vertical="center" wrapText="1"/>
    </xf>
    <xf numFmtId="1" fontId="3" fillId="0" borderId="1" xfId="2" applyNumberFormat="1" applyFont="1" applyBorder="1" applyAlignment="1">
      <alignment horizontal="right" vertical="center" wrapText="1"/>
    </xf>
    <xf numFmtId="165" fontId="3" fillId="0" borderId="1" xfId="1" applyNumberFormat="1" applyFont="1" applyFill="1" applyBorder="1" applyAlignment="1">
      <alignment horizontal="right" vertical="center" wrapText="1"/>
    </xf>
    <xf numFmtId="165" fontId="8" fillId="0" borderId="2" xfId="1" quotePrefix="1" applyNumberFormat="1" applyFont="1" applyFill="1" applyBorder="1" applyAlignment="1">
      <alignment horizontal="center" vertical="center" wrapText="1"/>
    </xf>
    <xf numFmtId="165" fontId="7" fillId="0" borderId="6" xfId="1" quotePrefix="1" applyNumberFormat="1" applyFont="1" applyFill="1" applyBorder="1" applyAlignment="1">
      <alignment horizontal="center" vertical="center" wrapText="1"/>
    </xf>
    <xf numFmtId="165" fontId="7" fillId="3" borderId="2" xfId="1" quotePrefix="1" applyNumberFormat="1" applyFont="1" applyFill="1" applyBorder="1" applyAlignment="1">
      <alignment horizontal="center" vertical="center" wrapText="1"/>
    </xf>
    <xf numFmtId="165" fontId="7" fillId="3" borderId="2" xfId="1" applyNumberFormat="1" applyFont="1" applyFill="1" applyBorder="1" applyAlignment="1">
      <alignment horizontal="center" vertical="center" wrapText="1"/>
    </xf>
    <xf numFmtId="165" fontId="3" fillId="0" borderId="6" xfId="1" quotePrefix="1" applyNumberFormat="1" applyFont="1" applyFill="1" applyBorder="1" applyAlignment="1">
      <alignment horizontal="center" vertical="center" wrapText="1"/>
    </xf>
    <xf numFmtId="165" fontId="9" fillId="0" borderId="2" xfId="1" applyNumberFormat="1" applyFont="1" applyFill="1" applyBorder="1" applyAlignment="1">
      <alignment horizontal="center" vertical="center"/>
    </xf>
    <xf numFmtId="0" fontId="9" fillId="0" borderId="2" xfId="0" applyFont="1" applyBorder="1" applyAlignment="1">
      <alignment vertical="center" wrapText="1"/>
    </xf>
    <xf numFmtId="0" fontId="10" fillId="0" borderId="0" xfId="0" applyFont="1" applyAlignment="1">
      <alignment wrapText="1"/>
    </xf>
    <xf numFmtId="165" fontId="9" fillId="0" borderId="6" xfId="1" applyNumberFormat="1" applyFont="1" applyFill="1" applyBorder="1" applyAlignment="1">
      <alignment horizontal="center" vertical="center"/>
    </xf>
    <xf numFmtId="0" fontId="11" fillId="0" borderId="0" xfId="0" applyFont="1" applyAlignment="1">
      <alignment wrapText="1"/>
    </xf>
    <xf numFmtId="0" fontId="10" fillId="0" borderId="0" xfId="0" applyFont="1" applyAlignment="1">
      <alignment horizontal="center" wrapText="1"/>
    </xf>
    <xf numFmtId="0" fontId="9" fillId="0" borderId="2" xfId="0" applyFont="1" applyBorder="1" applyAlignment="1">
      <alignment horizontal="center" vertical="center" wrapText="1"/>
    </xf>
    <xf numFmtId="3" fontId="9" fillId="0" borderId="2" xfId="2" quotePrefix="1" applyNumberFormat="1" applyFont="1" applyBorder="1" applyAlignment="1">
      <alignment horizontal="center" vertical="center" wrapText="1"/>
    </xf>
    <xf numFmtId="165" fontId="9" fillId="0" borderId="2" xfId="1" quotePrefix="1" applyNumberFormat="1" applyFont="1" applyFill="1" applyBorder="1" applyAlignment="1">
      <alignment horizontal="right" vertical="center" wrapText="1"/>
    </xf>
    <xf numFmtId="165" fontId="9" fillId="0" borderId="2" xfId="1" applyNumberFormat="1" applyFont="1" applyFill="1" applyBorder="1" applyAlignment="1">
      <alignment horizontal="right" vertical="center" wrapText="1"/>
    </xf>
    <xf numFmtId="165" fontId="12" fillId="0" borderId="2" xfId="1" applyNumberFormat="1" applyFont="1" applyFill="1" applyBorder="1" applyAlignment="1">
      <alignment horizontal="center" vertical="center" wrapText="1"/>
    </xf>
    <xf numFmtId="165" fontId="9" fillId="0" borderId="2" xfId="1" applyNumberFormat="1" applyFont="1" applyFill="1" applyBorder="1" applyAlignment="1">
      <alignment horizontal="center" vertical="center" wrapText="1"/>
    </xf>
    <xf numFmtId="0" fontId="9" fillId="0" borderId="7" xfId="0" applyFont="1" applyBorder="1" applyAlignment="1">
      <alignment vertical="center" wrapText="1"/>
    </xf>
    <xf numFmtId="3" fontId="9" fillId="0" borderId="2" xfId="0" applyNumberFormat="1" applyFont="1" applyBorder="1" applyAlignment="1">
      <alignment vertical="center" wrapText="1"/>
    </xf>
    <xf numFmtId="0" fontId="9" fillId="0" borderId="2" xfId="0" applyFont="1" applyBorder="1" applyAlignment="1">
      <alignment horizontal="left" vertical="center" wrapText="1"/>
    </xf>
    <xf numFmtId="1" fontId="9" fillId="0" borderId="2" xfId="2" applyNumberFormat="1" applyFont="1" applyBorder="1" applyAlignment="1">
      <alignment horizontal="center" vertical="center" wrapText="1"/>
    </xf>
    <xf numFmtId="3" fontId="9" fillId="0" borderId="2" xfId="6" applyNumberFormat="1" applyFont="1" applyBorder="1" applyAlignment="1">
      <alignment horizontal="right" vertical="center" wrapText="1"/>
    </xf>
    <xf numFmtId="0" fontId="9" fillId="0" borderId="2" xfId="5" applyFont="1" applyBorder="1" applyAlignment="1">
      <alignment horizontal="center" vertical="center" wrapText="1"/>
    </xf>
    <xf numFmtId="165" fontId="13" fillId="3" borderId="2" xfId="1" applyNumberFormat="1" applyFont="1" applyFill="1" applyBorder="1" applyAlignment="1">
      <alignment horizontal="right" vertical="center" wrapText="1"/>
    </xf>
    <xf numFmtId="165" fontId="12" fillId="3" borderId="2" xfId="1" applyNumberFormat="1" applyFont="1" applyFill="1" applyBorder="1" applyAlignment="1">
      <alignment horizontal="center" vertical="center" wrapText="1"/>
    </xf>
    <xf numFmtId="165" fontId="13" fillId="3" borderId="2" xfId="1" applyNumberFormat="1" applyFont="1" applyFill="1" applyBorder="1" applyAlignment="1">
      <alignment horizontal="center" vertical="center" wrapText="1"/>
    </xf>
    <xf numFmtId="165" fontId="12" fillId="3" borderId="2" xfId="1" applyNumberFormat="1" applyFont="1" applyFill="1" applyBorder="1" applyAlignment="1">
      <alignment horizontal="right" vertical="center" wrapText="1"/>
    </xf>
    <xf numFmtId="1" fontId="9" fillId="0" borderId="2" xfId="2" applyNumberFormat="1" applyFont="1" applyBorder="1" applyAlignment="1">
      <alignment horizontal="left" vertical="center" wrapText="1"/>
    </xf>
    <xf numFmtId="1" fontId="9" fillId="0" borderId="2" xfId="2" applyNumberFormat="1" applyFont="1" applyBorder="1" applyAlignment="1">
      <alignment horizontal="right" vertical="center" wrapText="1"/>
    </xf>
    <xf numFmtId="3" fontId="3" fillId="0" borderId="2" xfId="2" applyNumberFormat="1" applyFont="1" applyBorder="1" applyAlignment="1">
      <alignment horizontal="center" vertical="center" wrapText="1"/>
    </xf>
    <xf numFmtId="9" fontId="9" fillId="0" borderId="2" xfId="7" applyFont="1" applyFill="1" applyBorder="1" applyAlignment="1">
      <alignment horizontal="center" vertical="center" wrapText="1"/>
    </xf>
    <xf numFmtId="9" fontId="13" fillId="0" borderId="2" xfId="7" applyFont="1" applyFill="1" applyBorder="1" applyAlignment="1">
      <alignment horizontal="center" vertical="center" wrapText="1"/>
    </xf>
    <xf numFmtId="0" fontId="9" fillId="0" borderId="0" xfId="0" applyFont="1" applyAlignment="1">
      <alignment horizontal="center" vertical="center" wrapText="1"/>
    </xf>
    <xf numFmtId="165" fontId="9" fillId="0" borderId="0" xfId="1" applyNumberFormat="1" applyFont="1" applyFill="1" applyBorder="1" applyAlignment="1">
      <alignment horizontal="right" vertical="center" wrapText="1"/>
    </xf>
    <xf numFmtId="165" fontId="9" fillId="0" borderId="0" xfId="1" applyNumberFormat="1" applyFont="1" applyFill="1" applyBorder="1" applyAlignment="1">
      <alignment horizontal="center" vertical="center" wrapText="1"/>
    </xf>
    <xf numFmtId="165" fontId="12" fillId="0" borderId="0" xfId="1" applyNumberFormat="1" applyFont="1" applyFill="1" applyBorder="1" applyAlignment="1">
      <alignment horizontal="center" vertical="center" wrapText="1"/>
    </xf>
    <xf numFmtId="165" fontId="15" fillId="0" borderId="0" xfId="1" applyNumberFormat="1" applyFont="1" applyFill="1" applyBorder="1" applyAlignment="1">
      <alignment horizontal="right" vertical="center" wrapText="1"/>
    </xf>
    <xf numFmtId="165" fontId="15" fillId="0" borderId="0" xfId="1" applyNumberFormat="1" applyFont="1" applyFill="1" applyBorder="1" applyAlignment="1">
      <alignment horizontal="center" vertical="center" wrapText="1"/>
    </xf>
    <xf numFmtId="0" fontId="16" fillId="0" borderId="0" xfId="0" applyFont="1" applyAlignment="1">
      <alignment wrapText="1"/>
    </xf>
    <xf numFmtId="9" fontId="9" fillId="0" borderId="2" xfId="7" applyFont="1" applyFill="1" applyBorder="1" applyAlignment="1">
      <alignment horizontal="right" vertical="center" wrapText="1"/>
    </xf>
    <xf numFmtId="165" fontId="9" fillId="0" borderId="2" xfId="1" applyNumberFormat="1" applyFont="1" applyFill="1" applyBorder="1" applyAlignment="1">
      <alignment horizontal="left" vertical="center" wrapText="1"/>
    </xf>
    <xf numFmtId="0" fontId="4" fillId="2" borderId="9" xfId="0" applyFont="1" applyFill="1" applyBorder="1" applyAlignment="1">
      <alignment horizontal="center" vertical="center" wrapText="1"/>
    </xf>
    <xf numFmtId="165" fontId="9" fillId="0" borderId="6" xfId="1" applyNumberFormat="1" applyFont="1" applyFill="1" applyBorder="1" applyAlignment="1">
      <alignment horizontal="left" vertical="center" wrapText="1"/>
    </xf>
    <xf numFmtId="165" fontId="3" fillId="0" borderId="6" xfId="1" applyNumberFormat="1" applyFont="1" applyFill="1" applyBorder="1" applyAlignment="1">
      <alignment horizontal="center" vertical="center" wrapText="1"/>
    </xf>
    <xf numFmtId="165" fontId="3" fillId="0" borderId="7" xfId="1" applyNumberFormat="1" applyFont="1" applyFill="1" applyBorder="1" applyAlignment="1">
      <alignment horizontal="center" vertical="center" wrapText="1"/>
    </xf>
    <xf numFmtId="165" fontId="3" fillId="0" borderId="8" xfId="1" applyNumberFormat="1" applyFont="1" applyFill="1" applyBorder="1" applyAlignment="1">
      <alignment horizontal="center" vertical="center" wrapText="1"/>
    </xf>
    <xf numFmtId="165" fontId="3" fillId="0" borderId="3" xfId="1" applyNumberFormat="1" applyFont="1" applyFill="1" applyBorder="1" applyAlignment="1">
      <alignment horizontal="center" vertical="center" wrapText="1"/>
    </xf>
    <xf numFmtId="165" fontId="3" fillId="0" borderId="5" xfId="1" applyNumberFormat="1" applyFont="1" applyFill="1" applyBorder="1" applyAlignment="1">
      <alignment horizontal="center" vertical="center" wrapText="1"/>
    </xf>
    <xf numFmtId="1" fontId="3" fillId="0" borderId="0" xfId="2" applyNumberFormat="1" applyFont="1" applyAlignment="1">
      <alignment horizontal="center" vertical="center" wrapText="1"/>
    </xf>
    <xf numFmtId="165" fontId="5" fillId="0" borderId="1" xfId="1" applyNumberFormat="1" applyFont="1" applyFill="1" applyBorder="1" applyAlignment="1">
      <alignment horizontal="right" vertical="center" wrapText="1"/>
    </xf>
    <xf numFmtId="3" fontId="3" fillId="0" borderId="6" xfId="2" applyNumberFormat="1" applyFont="1" applyBorder="1" applyAlignment="1">
      <alignment horizontal="center" vertical="center" wrapText="1"/>
    </xf>
    <xf numFmtId="3" fontId="3" fillId="0" borderId="7" xfId="2" applyNumberFormat="1" applyFont="1" applyBorder="1" applyAlignment="1">
      <alignment horizontal="center" vertical="center" wrapText="1"/>
    </xf>
    <xf numFmtId="3" fontId="3" fillId="0" borderId="8" xfId="2" applyNumberFormat="1" applyFont="1" applyBorder="1" applyAlignment="1">
      <alignment horizontal="center" vertical="center" wrapText="1"/>
    </xf>
    <xf numFmtId="165" fontId="3" fillId="0" borderId="4" xfId="1" applyNumberFormat="1" applyFont="1" applyFill="1" applyBorder="1" applyAlignment="1">
      <alignment horizontal="center" vertical="center" wrapText="1"/>
    </xf>
    <xf numFmtId="165" fontId="7" fillId="0" borderId="6" xfId="1" applyNumberFormat="1" applyFont="1" applyFill="1" applyBorder="1" applyAlignment="1">
      <alignment horizontal="center" vertical="center" wrapText="1"/>
    </xf>
    <xf numFmtId="165" fontId="7" fillId="0" borderId="7" xfId="1" applyNumberFormat="1" applyFont="1" applyFill="1" applyBorder="1" applyAlignment="1">
      <alignment horizontal="center" vertical="center" wrapText="1"/>
    </xf>
    <xf numFmtId="165" fontId="7" fillId="0" borderId="8" xfId="1" applyNumberFormat="1" applyFont="1" applyFill="1" applyBorder="1" applyAlignment="1">
      <alignment horizontal="center" vertical="center" wrapText="1"/>
    </xf>
    <xf numFmtId="3" fontId="3" fillId="0" borderId="3" xfId="2" applyNumberFormat="1" applyFont="1" applyBorder="1" applyAlignment="1">
      <alignment horizontal="center" vertical="center" wrapText="1"/>
    </xf>
    <xf numFmtId="3" fontId="3" fillId="0" borderId="4" xfId="2" applyNumberFormat="1" applyFont="1" applyBorder="1" applyAlignment="1">
      <alignment horizontal="center" vertical="center" wrapText="1"/>
    </xf>
    <xf numFmtId="3" fontId="3" fillId="0" borderId="5" xfId="2" applyNumberFormat="1" applyFont="1" applyBorder="1" applyAlignment="1">
      <alignment horizontal="center" vertical="center" wrapText="1"/>
    </xf>
    <xf numFmtId="1" fontId="15" fillId="4" borderId="2" xfId="2" applyNumberFormat="1" applyFont="1" applyFill="1" applyBorder="1" applyAlignment="1">
      <alignment horizontal="center" vertical="center" wrapText="1"/>
    </xf>
    <xf numFmtId="1" fontId="15" fillId="4" borderId="2" xfId="2" applyNumberFormat="1" applyFont="1" applyFill="1" applyBorder="1" applyAlignment="1">
      <alignment horizontal="left" vertical="center" wrapText="1"/>
    </xf>
    <xf numFmtId="3" fontId="15" fillId="4" borderId="2" xfId="2" quotePrefix="1" applyNumberFormat="1" applyFont="1" applyFill="1" applyBorder="1" applyAlignment="1">
      <alignment horizontal="center" vertical="center" wrapText="1"/>
    </xf>
    <xf numFmtId="165" fontId="15" fillId="4" borderId="2" xfId="1" quotePrefix="1" applyNumberFormat="1" applyFont="1" applyFill="1" applyBorder="1" applyAlignment="1">
      <alignment horizontal="right" vertical="center" wrapText="1"/>
    </xf>
    <xf numFmtId="9" fontId="15" fillId="4" borderId="2" xfId="7" quotePrefix="1" applyFont="1" applyFill="1" applyBorder="1" applyAlignment="1">
      <alignment horizontal="right" vertical="center" wrapText="1"/>
    </xf>
    <xf numFmtId="165" fontId="15" fillId="4" borderId="2" xfId="1" applyNumberFormat="1" applyFont="1" applyFill="1" applyBorder="1" applyAlignment="1">
      <alignment horizontal="center" vertical="center" wrapText="1"/>
    </xf>
    <xf numFmtId="1" fontId="13" fillId="4" borderId="2" xfId="2" applyNumberFormat="1" applyFont="1" applyFill="1" applyBorder="1" applyAlignment="1">
      <alignment horizontal="center" vertical="center" wrapText="1"/>
    </xf>
    <xf numFmtId="1" fontId="13" fillId="4" borderId="2" xfId="2" applyNumberFormat="1" applyFont="1" applyFill="1" applyBorder="1" applyAlignment="1">
      <alignment horizontal="left" vertical="center" wrapText="1"/>
    </xf>
    <xf numFmtId="165" fontId="13" fillId="4" borderId="2" xfId="1" applyNumberFormat="1" applyFont="1" applyFill="1" applyBorder="1" applyAlignment="1">
      <alignment horizontal="right" vertical="center" wrapText="1"/>
    </xf>
    <xf numFmtId="165" fontId="13" fillId="4" borderId="2" xfId="1" applyNumberFormat="1"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2" xfId="0" applyFont="1" applyFill="1" applyBorder="1" applyAlignment="1">
      <alignment horizontal="left" vertical="center" wrapText="1"/>
    </xf>
    <xf numFmtId="3" fontId="13" fillId="4" borderId="2" xfId="2" quotePrefix="1" applyNumberFormat="1" applyFont="1" applyFill="1" applyBorder="1" applyAlignment="1">
      <alignment horizontal="center" vertical="center" wrapText="1"/>
    </xf>
    <xf numFmtId="0" fontId="14" fillId="4" borderId="2" xfId="4" quotePrefix="1"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vertical="center" wrapText="1"/>
    </xf>
    <xf numFmtId="3" fontId="3" fillId="4" borderId="2" xfId="2" quotePrefix="1" applyNumberFormat="1" applyFont="1" applyFill="1" applyBorder="1" applyAlignment="1">
      <alignment horizontal="center" vertical="center" wrapText="1"/>
    </xf>
    <xf numFmtId="1" fontId="3" fillId="4" borderId="2" xfId="2" applyNumberFormat="1" applyFont="1" applyFill="1" applyBorder="1" applyAlignment="1">
      <alignment horizontal="center" vertical="center" wrapText="1"/>
    </xf>
    <xf numFmtId="165" fontId="3" fillId="4" borderId="2" xfId="1" applyNumberFormat="1" applyFont="1" applyFill="1" applyBorder="1" applyAlignment="1">
      <alignment horizontal="right" vertical="center" wrapText="1"/>
    </xf>
    <xf numFmtId="165" fontId="3" fillId="4" borderId="2" xfId="1" applyNumberFormat="1" applyFont="1" applyFill="1" applyBorder="1" applyAlignment="1">
      <alignment horizontal="center" vertical="center" wrapText="1"/>
    </xf>
    <xf numFmtId="0" fontId="3" fillId="4" borderId="2" xfId="3" quotePrefix="1" applyFont="1" applyFill="1" applyBorder="1" applyAlignment="1">
      <alignment horizontal="left" vertical="center" wrapText="1"/>
    </xf>
    <xf numFmtId="165" fontId="3" fillId="4" borderId="2" xfId="1" quotePrefix="1" applyNumberFormat="1" applyFont="1" applyFill="1" applyBorder="1" applyAlignment="1">
      <alignment horizontal="right" vertical="center" wrapText="1"/>
    </xf>
    <xf numFmtId="165" fontId="3" fillId="4" borderId="2" xfId="1" quotePrefix="1" applyNumberFormat="1" applyFont="1" applyFill="1" applyBorder="1" applyAlignment="1">
      <alignment horizontal="center" vertical="center" wrapText="1"/>
    </xf>
    <xf numFmtId="0" fontId="3" fillId="4" borderId="2" xfId="0" applyFont="1" applyFill="1" applyBorder="1" applyAlignment="1">
      <alignment horizontal="left" vertical="center" wrapText="1"/>
    </xf>
    <xf numFmtId="9" fontId="13" fillId="4" borderId="2" xfId="7" applyFont="1" applyFill="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1" fontId="19" fillId="0" borderId="0" xfId="2" applyNumberFormat="1" applyFont="1" applyAlignment="1">
      <alignment horizontal="center" vertical="center" wrapText="1"/>
    </xf>
  </cellXfs>
  <cellStyles count="8">
    <cellStyle name="Comma" xfId="1" builtinId="3"/>
    <cellStyle name="Ledger 17 x 11 in 2 2" xfId="6" xr:uid="{33F648AF-7CA6-43A4-B104-3312AA70E0D9}"/>
    <cellStyle name="Normal" xfId="0" builtinId="0"/>
    <cellStyle name="Normal 2 2" xfId="3" xr:uid="{77EBB03C-AEE2-4241-ACE8-A3EF5A853B18}"/>
    <cellStyle name="Normal 4 2" xfId="4" xr:uid="{C820EA0B-B9A5-4C43-BBCC-D41D406E101F}"/>
    <cellStyle name="Normal_Bieu mau (CV )" xfId="2" xr:uid="{2BBC6FE4-837E-40FB-8656-65E935187E3C}"/>
    <cellStyle name="Normal_danh muc cong trinh chuan bi dau tu 293" xfId="5" xr:uid="{E81C7772-9CB8-40AF-AC6A-AB98AE70633C}"/>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FB5B3-81BA-46B0-BB58-48EB8D4AB3F1}">
  <sheetPr>
    <tabColor rgb="FFFFFF00"/>
    <pageSetUpPr fitToPage="1"/>
  </sheetPr>
  <dimension ref="A1:AG46"/>
  <sheetViews>
    <sheetView tabSelected="1" topLeftCell="A32" zoomScale="85" zoomScaleNormal="85" workbookViewId="0">
      <selection activeCell="B38" sqref="B38:AB38"/>
    </sheetView>
  </sheetViews>
  <sheetFormatPr defaultRowHeight="15" x14ac:dyDescent="0.25"/>
  <cols>
    <col min="1" max="1" width="6.140625" style="22" customWidth="1"/>
    <col min="2" max="2" width="34.85546875" style="22" customWidth="1"/>
    <col min="3" max="4" width="9.28515625" style="22" bestFit="1" customWidth="1"/>
    <col min="5" max="5" width="14.7109375" style="22" customWidth="1"/>
    <col min="6" max="6" width="17.28515625" style="22" customWidth="1"/>
    <col min="7" max="7" width="17.42578125" style="22" hidden="1" customWidth="1"/>
    <col min="8" max="8" width="17.5703125" style="22" hidden="1" customWidth="1"/>
    <col min="9" max="9" width="14" style="22" hidden="1" customWidth="1"/>
    <col min="10" max="11" width="15.42578125" style="22" hidden="1" customWidth="1"/>
    <col min="12" max="12" width="15" style="22" customWidth="1"/>
    <col min="13" max="13" width="14.5703125" style="22" hidden="1" customWidth="1"/>
    <col min="14" max="14" width="16.42578125" style="22" hidden="1" customWidth="1"/>
    <col min="15" max="15" width="13.5703125" style="22" hidden="1" customWidth="1"/>
    <col min="16" max="16" width="15.5703125" style="22" hidden="1" customWidth="1"/>
    <col min="17" max="17" width="16.140625" style="22" customWidth="1"/>
    <col min="18" max="18" width="14.5703125" style="22" hidden="1" customWidth="1"/>
    <col min="19" max="19" width="16" style="22" hidden="1" customWidth="1"/>
    <col min="20" max="20" width="13.5703125" style="22" hidden="1" customWidth="1"/>
    <col min="21" max="21" width="12" style="22" hidden="1" customWidth="1"/>
    <col min="22" max="22" width="13.42578125" style="22" customWidth="1"/>
    <col min="23" max="23" width="14.28515625" style="22" hidden="1" customWidth="1"/>
    <col min="24" max="24" width="17" style="22" hidden="1" customWidth="1"/>
    <col min="25" max="25" width="15.28515625" style="22" customWidth="1"/>
    <col min="26" max="26" width="17" style="22" customWidth="1"/>
    <col min="27" max="27" width="11.42578125" style="22" customWidth="1"/>
    <col min="28" max="28" width="45.5703125" style="25" customWidth="1"/>
    <col min="29" max="29" width="16.5703125" style="22" hidden="1" customWidth="1"/>
    <col min="30" max="30" width="17.85546875" style="24" hidden="1" customWidth="1"/>
    <col min="31" max="31" width="19.28515625" style="25" hidden="1" customWidth="1"/>
    <col min="32" max="32" width="17" style="22" customWidth="1"/>
    <col min="33" max="16384" width="9.140625" style="22"/>
  </cols>
  <sheetData>
    <row r="1" spans="1:31" ht="15" customHeight="1" x14ac:dyDescent="0.25">
      <c r="A1" s="63"/>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row>
    <row r="2" spans="1:31" ht="15" customHeight="1" x14ac:dyDescent="0.25">
      <c r="A2" s="102" t="s">
        <v>83</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row>
    <row r="3" spans="1:31" ht="15" customHeight="1" x14ac:dyDescent="0.25">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row>
    <row r="4" spans="1:31" x14ac:dyDescent="0.25">
      <c r="A4" s="10"/>
      <c r="B4" s="11"/>
      <c r="C4" s="10"/>
      <c r="D4" s="12"/>
      <c r="E4" s="10"/>
      <c r="F4" s="13"/>
      <c r="G4" s="13"/>
      <c r="H4" s="13"/>
      <c r="I4" s="13"/>
      <c r="J4" s="13"/>
      <c r="K4" s="13"/>
      <c r="L4" s="14"/>
      <c r="M4" s="14"/>
      <c r="N4" s="14"/>
      <c r="O4" s="14"/>
      <c r="P4" s="14"/>
      <c r="Q4" s="14"/>
      <c r="R4" s="14"/>
      <c r="S4" s="14"/>
      <c r="T4" s="14"/>
      <c r="U4" s="14"/>
      <c r="V4" s="64"/>
      <c r="W4" s="64"/>
      <c r="X4" s="64"/>
      <c r="Y4" s="64"/>
      <c r="Z4" s="64"/>
      <c r="AA4" s="64"/>
      <c r="AB4" s="64"/>
      <c r="AC4" s="64"/>
      <c r="AD4" s="64"/>
      <c r="AE4" s="64"/>
    </row>
    <row r="5" spans="1:31" ht="57.75" customHeight="1" x14ac:dyDescent="0.25">
      <c r="A5" s="65" t="s">
        <v>0</v>
      </c>
      <c r="B5" s="65" t="s">
        <v>1</v>
      </c>
      <c r="C5" s="65" t="s">
        <v>2</v>
      </c>
      <c r="D5" s="65" t="s">
        <v>3</v>
      </c>
      <c r="E5" s="72" t="s">
        <v>4</v>
      </c>
      <c r="F5" s="73"/>
      <c r="G5" s="73"/>
      <c r="H5" s="73"/>
      <c r="I5" s="73"/>
      <c r="J5" s="73"/>
      <c r="K5" s="74"/>
      <c r="L5" s="61" t="s">
        <v>63</v>
      </c>
      <c r="M5" s="68"/>
      <c r="N5" s="68"/>
      <c r="O5" s="68"/>
      <c r="P5" s="62"/>
      <c r="Q5" s="61" t="s">
        <v>53</v>
      </c>
      <c r="R5" s="68"/>
      <c r="S5" s="68"/>
      <c r="T5" s="68"/>
      <c r="U5" s="62"/>
      <c r="V5" s="61" t="s">
        <v>69</v>
      </c>
      <c r="W5" s="68"/>
      <c r="X5" s="62"/>
      <c r="Y5" s="61" t="s">
        <v>71</v>
      </c>
      <c r="Z5" s="62"/>
      <c r="AA5" s="58" t="s">
        <v>73</v>
      </c>
      <c r="AB5" s="58" t="s">
        <v>5</v>
      </c>
      <c r="AC5" s="58" t="s">
        <v>54</v>
      </c>
      <c r="AD5" s="69" t="s">
        <v>55</v>
      </c>
      <c r="AE5" s="58" t="s">
        <v>5</v>
      </c>
    </row>
    <row r="6" spans="1:31" ht="21" customHeight="1" x14ac:dyDescent="0.25">
      <c r="A6" s="66"/>
      <c r="B6" s="66"/>
      <c r="C6" s="66"/>
      <c r="D6" s="66"/>
      <c r="E6" s="65" t="s">
        <v>6</v>
      </c>
      <c r="F6" s="72" t="s">
        <v>7</v>
      </c>
      <c r="G6" s="73"/>
      <c r="H6" s="73"/>
      <c r="I6" s="73"/>
      <c r="J6" s="73"/>
      <c r="K6" s="74"/>
      <c r="L6" s="58" t="s">
        <v>8</v>
      </c>
      <c r="M6" s="61" t="s">
        <v>9</v>
      </c>
      <c r="N6" s="68"/>
      <c r="O6" s="68"/>
      <c r="P6" s="62"/>
      <c r="Q6" s="58" t="s">
        <v>8</v>
      </c>
      <c r="R6" s="61" t="s">
        <v>9</v>
      </c>
      <c r="S6" s="68"/>
      <c r="T6" s="68"/>
      <c r="U6" s="62"/>
      <c r="V6" s="58" t="s">
        <v>61</v>
      </c>
      <c r="W6" s="58" t="s">
        <v>65</v>
      </c>
      <c r="X6" s="58" t="s">
        <v>62</v>
      </c>
      <c r="Y6" s="58" t="s">
        <v>70</v>
      </c>
      <c r="Z6" s="58" t="s">
        <v>72</v>
      </c>
      <c r="AA6" s="59"/>
      <c r="AB6" s="59"/>
      <c r="AC6" s="59"/>
      <c r="AD6" s="70"/>
      <c r="AE6" s="59"/>
    </row>
    <row r="7" spans="1:31" ht="15" customHeight="1" x14ac:dyDescent="0.25">
      <c r="A7" s="66"/>
      <c r="B7" s="66"/>
      <c r="C7" s="66"/>
      <c r="D7" s="66"/>
      <c r="E7" s="66"/>
      <c r="F7" s="65" t="s">
        <v>8</v>
      </c>
      <c r="G7" s="72" t="s">
        <v>9</v>
      </c>
      <c r="H7" s="73"/>
      <c r="I7" s="73"/>
      <c r="J7" s="73"/>
      <c r="K7" s="74"/>
      <c r="L7" s="59"/>
      <c r="M7" s="58" t="s">
        <v>10</v>
      </c>
      <c r="N7" s="58" t="s">
        <v>11</v>
      </c>
      <c r="O7" s="58" t="s">
        <v>12</v>
      </c>
      <c r="P7" s="58" t="s">
        <v>13</v>
      </c>
      <c r="Q7" s="59"/>
      <c r="R7" s="58" t="s">
        <v>10</v>
      </c>
      <c r="S7" s="58" t="s">
        <v>11</v>
      </c>
      <c r="T7" s="58" t="s">
        <v>12</v>
      </c>
      <c r="U7" s="58" t="s">
        <v>13</v>
      </c>
      <c r="V7" s="59"/>
      <c r="W7" s="59"/>
      <c r="X7" s="59"/>
      <c r="Y7" s="59"/>
      <c r="Z7" s="59"/>
      <c r="AA7" s="59"/>
      <c r="AB7" s="59"/>
      <c r="AC7" s="59"/>
      <c r="AD7" s="70"/>
      <c r="AE7" s="59"/>
    </row>
    <row r="8" spans="1:31" ht="22.5" customHeight="1" x14ac:dyDescent="0.25">
      <c r="A8" s="67"/>
      <c r="B8" s="67"/>
      <c r="C8" s="67"/>
      <c r="D8" s="67"/>
      <c r="E8" s="67"/>
      <c r="F8" s="67"/>
      <c r="G8" s="44" t="s">
        <v>10</v>
      </c>
      <c r="H8" s="44" t="s">
        <v>11</v>
      </c>
      <c r="I8" s="44" t="s">
        <v>12</v>
      </c>
      <c r="J8" s="44" t="s">
        <v>13</v>
      </c>
      <c r="K8" s="44" t="s">
        <v>68</v>
      </c>
      <c r="L8" s="60"/>
      <c r="M8" s="60"/>
      <c r="N8" s="60"/>
      <c r="O8" s="60"/>
      <c r="P8" s="60"/>
      <c r="Q8" s="60"/>
      <c r="R8" s="60"/>
      <c r="S8" s="60"/>
      <c r="T8" s="60"/>
      <c r="U8" s="60"/>
      <c r="V8" s="60"/>
      <c r="W8" s="60"/>
      <c r="X8" s="60"/>
      <c r="Y8" s="60"/>
      <c r="Z8" s="60"/>
      <c r="AA8" s="60"/>
      <c r="AB8" s="60"/>
      <c r="AC8" s="60"/>
      <c r="AD8" s="71"/>
      <c r="AE8" s="60"/>
    </row>
    <row r="9" spans="1:31" x14ac:dyDescent="0.25">
      <c r="A9" s="5">
        <v>1</v>
      </c>
      <c r="B9" s="5">
        <v>2</v>
      </c>
      <c r="C9" s="5">
        <v>3</v>
      </c>
      <c r="D9" s="5">
        <v>4</v>
      </c>
      <c r="E9" s="5">
        <v>5</v>
      </c>
      <c r="F9" s="5">
        <v>6</v>
      </c>
      <c r="G9" s="5">
        <v>7</v>
      </c>
      <c r="H9" s="5">
        <v>8</v>
      </c>
      <c r="I9" s="5">
        <v>9</v>
      </c>
      <c r="J9" s="5">
        <v>10</v>
      </c>
      <c r="K9" s="5"/>
      <c r="L9" s="6">
        <v>11</v>
      </c>
      <c r="M9" s="6">
        <v>12</v>
      </c>
      <c r="N9" s="6">
        <v>13</v>
      </c>
      <c r="O9" s="6">
        <v>14</v>
      </c>
      <c r="P9" s="6">
        <v>15</v>
      </c>
      <c r="Q9" s="6">
        <v>16</v>
      </c>
      <c r="R9" s="6">
        <v>17</v>
      </c>
      <c r="S9" s="6">
        <v>18</v>
      </c>
      <c r="T9" s="6">
        <v>19</v>
      </c>
      <c r="U9" s="6">
        <v>20</v>
      </c>
      <c r="V9" s="6">
        <v>21</v>
      </c>
      <c r="W9" s="6"/>
      <c r="X9" s="6"/>
      <c r="Y9" s="6"/>
      <c r="Z9" s="6"/>
      <c r="AA9" s="6"/>
      <c r="AB9" s="6"/>
      <c r="AC9" s="6"/>
      <c r="AD9" s="15">
        <v>22</v>
      </c>
      <c r="AE9" s="6">
        <v>23</v>
      </c>
    </row>
    <row r="10" spans="1:31" ht="27.75" customHeight="1" x14ac:dyDescent="0.25">
      <c r="A10" s="7"/>
      <c r="B10" s="7" t="s">
        <v>14</v>
      </c>
      <c r="C10" s="8"/>
      <c r="D10" s="8"/>
      <c r="E10" s="8"/>
      <c r="F10" s="9">
        <f>+F11+F16+F20+F23</f>
        <v>47989724974</v>
      </c>
      <c r="G10" s="9">
        <f t="shared" ref="G10:AC10" si="0">+G11+G16+G20+G23</f>
        <v>24490000000</v>
      </c>
      <c r="H10" s="9">
        <f t="shared" si="0"/>
        <v>22030000000</v>
      </c>
      <c r="I10" s="9">
        <f t="shared" si="0"/>
        <v>1456123974</v>
      </c>
      <c r="J10" s="9">
        <f t="shared" si="0"/>
        <v>0</v>
      </c>
      <c r="K10" s="9"/>
      <c r="L10" s="9">
        <f>+L11+L16+L20+L23</f>
        <v>31476000000</v>
      </c>
      <c r="M10" s="9">
        <f t="shared" si="0"/>
        <v>19001000000</v>
      </c>
      <c r="N10" s="9">
        <f t="shared" si="0"/>
        <v>8500000000</v>
      </c>
      <c r="O10" s="9">
        <f t="shared" si="0"/>
        <v>3975000000</v>
      </c>
      <c r="P10" s="9">
        <f t="shared" si="0"/>
        <v>0</v>
      </c>
      <c r="Q10" s="9">
        <f t="shared" si="0"/>
        <v>26368630066</v>
      </c>
      <c r="R10" s="9">
        <f t="shared" si="0"/>
        <v>14987546000</v>
      </c>
      <c r="S10" s="9">
        <f t="shared" si="0"/>
        <v>8500000000</v>
      </c>
      <c r="T10" s="9">
        <f t="shared" si="0"/>
        <v>2711084066</v>
      </c>
      <c r="U10" s="9">
        <f t="shared" si="0"/>
        <v>0</v>
      </c>
      <c r="V10" s="9">
        <f t="shared" si="0"/>
        <v>4963096934</v>
      </c>
      <c r="W10" s="9">
        <f t="shared" si="0"/>
        <v>144273000</v>
      </c>
      <c r="X10" s="9">
        <f t="shared" si="0"/>
        <v>8251640200</v>
      </c>
      <c r="Y10" s="9">
        <f>+Y11+Y16+Y20+Y23+Y29+Y31</f>
        <v>11000000000</v>
      </c>
      <c r="Z10" s="9">
        <f>+Z11+Z16+Z20+Z23+Z29+Z31</f>
        <v>2000000000</v>
      </c>
      <c r="AA10" s="46">
        <f t="shared" ref="AA10" si="1">+Z10/Y10</f>
        <v>0.18181818181818182</v>
      </c>
      <c r="AB10" s="8"/>
      <c r="AC10" s="9">
        <f t="shared" si="0"/>
        <v>16431871974</v>
      </c>
      <c r="AD10" s="16"/>
      <c r="AE10" s="19"/>
    </row>
    <row r="11" spans="1:31" ht="22.5" customHeight="1" x14ac:dyDescent="0.25">
      <c r="A11" s="89" t="s">
        <v>15</v>
      </c>
      <c r="B11" s="98" t="s">
        <v>16</v>
      </c>
      <c r="C11" s="91"/>
      <c r="D11" s="91"/>
      <c r="E11" s="91"/>
      <c r="F11" s="96">
        <f>SUM(F12:F15)</f>
        <v>22347871974</v>
      </c>
      <c r="G11" s="96">
        <f t="shared" ref="G11" si="2">SUM(G12:G15)</f>
        <v>0</v>
      </c>
      <c r="H11" s="96">
        <f>SUM(H12:H15)</f>
        <v>22030000000</v>
      </c>
      <c r="I11" s="96">
        <f>SUM(I12:I15)</f>
        <v>317871974</v>
      </c>
      <c r="J11" s="96">
        <f>SUM(J12:J15)</f>
        <v>0</v>
      </c>
      <c r="K11" s="96"/>
      <c r="L11" s="96">
        <f>SUM(L12:L15)</f>
        <v>8500000000</v>
      </c>
      <c r="M11" s="96">
        <f t="shared" ref="M11:AD11" si="3">SUM(M12:M15)</f>
        <v>0</v>
      </c>
      <c r="N11" s="96">
        <f>SUM(N12:N15)</f>
        <v>8500000000</v>
      </c>
      <c r="O11" s="96">
        <f t="shared" si="3"/>
        <v>0</v>
      </c>
      <c r="P11" s="96">
        <f t="shared" si="3"/>
        <v>0</v>
      </c>
      <c r="Q11" s="96">
        <f t="shared" si="3"/>
        <v>8500000000</v>
      </c>
      <c r="R11" s="96">
        <f t="shared" si="3"/>
        <v>0</v>
      </c>
      <c r="S11" s="96">
        <f t="shared" si="3"/>
        <v>8500000000</v>
      </c>
      <c r="T11" s="96">
        <f t="shared" si="3"/>
        <v>0</v>
      </c>
      <c r="U11" s="96">
        <f t="shared" si="3"/>
        <v>0</v>
      </c>
      <c r="V11" s="96">
        <f t="shared" si="3"/>
        <v>0</v>
      </c>
      <c r="W11" s="96">
        <f t="shared" si="3"/>
        <v>0</v>
      </c>
      <c r="X11" s="96">
        <f t="shared" si="3"/>
        <v>6376832800</v>
      </c>
      <c r="Y11" s="96">
        <f>SUM(Y12:Y15)</f>
        <v>10000000000</v>
      </c>
      <c r="Z11" s="96">
        <f>SUM(Z12:Z15)</f>
        <v>1000000000</v>
      </c>
      <c r="AA11" s="99">
        <f>+Z11/Y11</f>
        <v>0.1</v>
      </c>
      <c r="AB11" s="97"/>
      <c r="AC11" s="1">
        <f t="shared" si="3"/>
        <v>13847871974</v>
      </c>
      <c r="AD11" s="17">
        <f t="shared" si="3"/>
        <v>0</v>
      </c>
      <c r="AE11" s="2">
        <f>SUM(AE12:AE15)</f>
        <v>0</v>
      </c>
    </row>
    <row r="12" spans="1:31" ht="60" customHeight="1" x14ac:dyDescent="0.25">
      <c r="A12" s="26">
        <v>1</v>
      </c>
      <c r="B12" s="21" t="s">
        <v>17</v>
      </c>
      <c r="C12" s="27" t="s">
        <v>18</v>
      </c>
      <c r="D12" s="27" t="s">
        <v>19</v>
      </c>
      <c r="E12" s="27" t="s">
        <v>20</v>
      </c>
      <c r="F12" s="28">
        <f>+G12+H12+I12+J12+K12</f>
        <v>3500000000</v>
      </c>
      <c r="G12" s="28"/>
      <c r="H12" s="28">
        <v>3500000000</v>
      </c>
      <c r="I12" s="28"/>
      <c r="J12" s="28"/>
      <c r="K12" s="28"/>
      <c r="L12" s="29">
        <f>+M12+N12+O12+P12</f>
        <v>2000000000</v>
      </c>
      <c r="M12" s="29"/>
      <c r="N12" s="29">
        <v>2000000000</v>
      </c>
      <c r="O12" s="29"/>
      <c r="P12" s="29"/>
      <c r="Q12" s="29">
        <f>+R12+S12+T12+U12</f>
        <v>2000000000</v>
      </c>
      <c r="R12" s="29"/>
      <c r="S12" s="29">
        <v>2000000000</v>
      </c>
      <c r="T12" s="29"/>
      <c r="U12" s="29"/>
      <c r="V12" s="29">
        <f>+L12-Q12</f>
        <v>0</v>
      </c>
      <c r="W12" s="29"/>
      <c r="X12" s="29"/>
      <c r="Y12" s="29">
        <v>1200000000</v>
      </c>
      <c r="Z12" s="29">
        <v>1000000000</v>
      </c>
      <c r="AA12" s="45">
        <f>+Z12/Y12</f>
        <v>0.83333333333333337</v>
      </c>
      <c r="AB12" s="31" t="s">
        <v>77</v>
      </c>
      <c r="AC12" s="29">
        <f>+F12-L12</f>
        <v>1500000000</v>
      </c>
      <c r="AD12" s="30"/>
      <c r="AE12" s="31"/>
    </row>
    <row r="13" spans="1:31" ht="95.25" customHeight="1" x14ac:dyDescent="0.25">
      <c r="A13" s="26">
        <v>2</v>
      </c>
      <c r="B13" s="21" t="s">
        <v>21</v>
      </c>
      <c r="C13" s="27" t="s">
        <v>18</v>
      </c>
      <c r="D13" s="27" t="s">
        <v>22</v>
      </c>
      <c r="E13" s="27" t="s">
        <v>23</v>
      </c>
      <c r="F13" s="28">
        <f t="shared" ref="F13:F15" si="4">+G13+H13+I13+J13+K13</f>
        <v>17380000000</v>
      </c>
      <c r="G13" s="28"/>
      <c r="H13" s="28">
        <v>17380000000</v>
      </c>
      <c r="I13" s="28"/>
      <c r="J13" s="28"/>
      <c r="K13" s="28"/>
      <c r="L13" s="29">
        <f t="shared" ref="L13:L15" si="5">+M13+N13+O13+P13</f>
        <v>6000000000</v>
      </c>
      <c r="M13" s="29"/>
      <c r="N13" s="29">
        <v>6000000000</v>
      </c>
      <c r="O13" s="29"/>
      <c r="P13" s="29"/>
      <c r="Q13" s="29">
        <f t="shared" ref="Q13:Q21" si="6">+R13+S13+T13+U13</f>
        <v>6000000000</v>
      </c>
      <c r="R13" s="29"/>
      <c r="S13" s="29">
        <v>6000000000</v>
      </c>
      <c r="T13" s="29"/>
      <c r="U13" s="29"/>
      <c r="V13" s="29">
        <f>+L13-Q13</f>
        <v>0</v>
      </c>
      <c r="W13" s="29"/>
      <c r="X13" s="20">
        <v>5955832800</v>
      </c>
      <c r="Y13" s="20">
        <v>8000000000</v>
      </c>
      <c r="Z13" s="20">
        <v>0</v>
      </c>
      <c r="AA13" s="45">
        <f>+Z13/Y13</f>
        <v>0</v>
      </c>
      <c r="AB13" s="55" t="s">
        <v>84</v>
      </c>
      <c r="AC13" s="29">
        <f>+F13-L13</f>
        <v>11380000000</v>
      </c>
      <c r="AD13" s="30"/>
      <c r="AE13" s="31"/>
    </row>
    <row r="14" spans="1:31" ht="86.25" customHeight="1" x14ac:dyDescent="0.25">
      <c r="A14" s="26">
        <v>3</v>
      </c>
      <c r="B14" s="21" t="s">
        <v>24</v>
      </c>
      <c r="C14" s="27" t="s">
        <v>18</v>
      </c>
      <c r="D14" s="27" t="s">
        <v>22</v>
      </c>
      <c r="E14" s="27" t="s">
        <v>25</v>
      </c>
      <c r="F14" s="28">
        <f t="shared" si="4"/>
        <v>1150000000</v>
      </c>
      <c r="G14" s="28"/>
      <c r="H14" s="28">
        <v>1150000000</v>
      </c>
      <c r="I14" s="28"/>
      <c r="J14" s="28"/>
      <c r="K14" s="28"/>
      <c r="L14" s="29">
        <f t="shared" si="5"/>
        <v>500000000</v>
      </c>
      <c r="M14" s="29"/>
      <c r="N14" s="29">
        <v>500000000</v>
      </c>
      <c r="O14" s="29"/>
      <c r="P14" s="29"/>
      <c r="Q14" s="29">
        <f t="shared" si="6"/>
        <v>500000000</v>
      </c>
      <c r="R14" s="29"/>
      <c r="S14" s="29">
        <v>500000000</v>
      </c>
      <c r="T14" s="29"/>
      <c r="U14" s="29"/>
      <c r="V14" s="29">
        <f>+L14-Q14</f>
        <v>0</v>
      </c>
      <c r="W14" s="29"/>
      <c r="X14" s="20">
        <v>421000000</v>
      </c>
      <c r="Y14" s="20">
        <v>500000000</v>
      </c>
      <c r="Z14" s="20">
        <v>0</v>
      </c>
      <c r="AA14" s="45">
        <f t="shared" ref="AA14:AA15" si="7">+Z14/Y14</f>
        <v>0</v>
      </c>
      <c r="AB14" s="55" t="s">
        <v>85</v>
      </c>
      <c r="AC14" s="29">
        <f>+F14-L14</f>
        <v>650000000</v>
      </c>
      <c r="AD14" s="30"/>
      <c r="AE14" s="31"/>
    </row>
    <row r="15" spans="1:31" ht="60" customHeight="1" x14ac:dyDescent="0.25">
      <c r="A15" s="26">
        <v>4</v>
      </c>
      <c r="B15" s="32" t="s">
        <v>52</v>
      </c>
      <c r="C15" s="27" t="s">
        <v>18</v>
      </c>
      <c r="D15" s="27" t="s">
        <v>26</v>
      </c>
      <c r="E15" s="27" t="s">
        <v>27</v>
      </c>
      <c r="F15" s="28">
        <f t="shared" si="4"/>
        <v>317871974</v>
      </c>
      <c r="G15" s="28"/>
      <c r="H15" s="33">
        <v>0</v>
      </c>
      <c r="I15" s="33">
        <v>317871974</v>
      </c>
      <c r="J15" s="28"/>
      <c r="K15" s="28"/>
      <c r="L15" s="29">
        <f t="shared" si="5"/>
        <v>0</v>
      </c>
      <c r="M15" s="29"/>
      <c r="N15" s="29">
        <v>0</v>
      </c>
      <c r="O15" s="29"/>
      <c r="P15" s="29"/>
      <c r="Q15" s="29">
        <f t="shared" si="6"/>
        <v>0</v>
      </c>
      <c r="R15" s="29"/>
      <c r="S15" s="29">
        <v>0</v>
      </c>
      <c r="T15" s="29"/>
      <c r="U15" s="29"/>
      <c r="V15" s="29">
        <f>+L15-Q15</f>
        <v>0</v>
      </c>
      <c r="W15" s="29"/>
      <c r="X15" s="29"/>
      <c r="Y15" s="29">
        <v>300000000</v>
      </c>
      <c r="Z15" s="29">
        <v>0</v>
      </c>
      <c r="AA15" s="45">
        <f t="shared" si="7"/>
        <v>0</v>
      </c>
      <c r="AB15" s="31" t="s">
        <v>86</v>
      </c>
      <c r="AC15" s="29">
        <f>+F15-L15</f>
        <v>317871974</v>
      </c>
      <c r="AD15" s="30"/>
      <c r="AE15" s="31"/>
    </row>
    <row r="16" spans="1:31" ht="27.75" customHeight="1" x14ac:dyDescent="0.25">
      <c r="A16" s="89" t="s">
        <v>28</v>
      </c>
      <c r="B16" s="95" t="s">
        <v>29</v>
      </c>
      <c r="C16" s="91"/>
      <c r="D16" s="91"/>
      <c r="E16" s="91"/>
      <c r="F16" s="96">
        <f>SUM(F17:F19)</f>
        <v>5845000000</v>
      </c>
      <c r="G16" s="96">
        <f t="shared" ref="G16:I16" si="8">SUM(G17:G19)</f>
        <v>5845000000</v>
      </c>
      <c r="H16" s="96">
        <f t="shared" si="8"/>
        <v>0</v>
      </c>
      <c r="I16" s="96">
        <f t="shared" si="8"/>
        <v>0</v>
      </c>
      <c r="J16" s="96">
        <f>SUM(J17:J19)</f>
        <v>0</v>
      </c>
      <c r="K16" s="96"/>
      <c r="L16" s="96">
        <f>SUM(L17:L19)</f>
        <v>4686000000</v>
      </c>
      <c r="M16" s="96">
        <f>SUM(M17:M19)</f>
        <v>4686000000</v>
      </c>
      <c r="N16" s="96">
        <f t="shared" ref="N16:AE16" si="9">SUM(N17:N19)</f>
        <v>0</v>
      </c>
      <c r="O16" s="96">
        <f t="shared" si="9"/>
        <v>0</v>
      </c>
      <c r="P16" s="96">
        <f t="shared" si="9"/>
        <v>0</v>
      </c>
      <c r="Q16" s="96">
        <f t="shared" si="9"/>
        <v>4341727000</v>
      </c>
      <c r="R16" s="96">
        <f t="shared" si="9"/>
        <v>4341727000</v>
      </c>
      <c r="S16" s="96">
        <f t="shared" si="9"/>
        <v>0</v>
      </c>
      <c r="T16" s="96">
        <f t="shared" si="9"/>
        <v>0</v>
      </c>
      <c r="U16" s="96">
        <f t="shared" si="9"/>
        <v>0</v>
      </c>
      <c r="V16" s="96">
        <f t="shared" si="9"/>
        <v>200000000</v>
      </c>
      <c r="W16" s="96">
        <f t="shared" si="9"/>
        <v>144273000</v>
      </c>
      <c r="X16" s="96">
        <f t="shared" si="9"/>
        <v>670031400</v>
      </c>
      <c r="Y16" s="96">
        <f t="shared" si="9"/>
        <v>0</v>
      </c>
      <c r="Z16" s="96">
        <f t="shared" si="9"/>
        <v>0</v>
      </c>
      <c r="AA16" s="96">
        <f t="shared" si="9"/>
        <v>0</v>
      </c>
      <c r="AB16" s="97"/>
      <c r="AC16" s="1">
        <f t="shared" si="9"/>
        <v>1159000000</v>
      </c>
      <c r="AD16" s="17">
        <f t="shared" si="9"/>
        <v>0</v>
      </c>
      <c r="AE16" s="2">
        <f t="shared" si="9"/>
        <v>0</v>
      </c>
    </row>
    <row r="17" spans="1:33" ht="77.25" customHeight="1" x14ac:dyDescent="0.25">
      <c r="A17" s="26">
        <v>1</v>
      </c>
      <c r="B17" s="34" t="s">
        <v>30</v>
      </c>
      <c r="C17" s="27" t="s">
        <v>18</v>
      </c>
      <c r="D17" s="35" t="s">
        <v>22</v>
      </c>
      <c r="E17" s="35" t="s">
        <v>31</v>
      </c>
      <c r="F17" s="28">
        <f t="shared" ref="F17:F19" si="10">+G17+H17+I17+J17+K17</f>
        <v>2145000000</v>
      </c>
      <c r="G17" s="29">
        <v>2145000000</v>
      </c>
      <c r="H17" s="29"/>
      <c r="I17" s="29"/>
      <c r="J17" s="29"/>
      <c r="K17" s="29"/>
      <c r="L17" s="29">
        <f t="shared" ref="L17:L19" si="11">+M17+N17+O17+P17</f>
        <v>1716000000</v>
      </c>
      <c r="M17" s="29">
        <v>1716000000</v>
      </c>
      <c r="N17" s="29"/>
      <c r="O17" s="29"/>
      <c r="P17" s="29"/>
      <c r="Q17" s="29">
        <f t="shared" si="6"/>
        <v>1716000000</v>
      </c>
      <c r="R17" s="29">
        <v>1716000000</v>
      </c>
      <c r="S17" s="29"/>
      <c r="T17" s="29"/>
      <c r="U17" s="29"/>
      <c r="V17" s="29">
        <f>+L17-Q17</f>
        <v>0</v>
      </c>
      <c r="W17" s="29"/>
      <c r="X17" s="29"/>
      <c r="Y17" s="29"/>
      <c r="Z17" s="29"/>
      <c r="AA17" s="29"/>
      <c r="AB17" s="56" t="s">
        <v>87</v>
      </c>
      <c r="AC17" s="29">
        <f>+F17-L17</f>
        <v>429000000</v>
      </c>
      <c r="AD17" s="30"/>
      <c r="AE17" s="31"/>
    </row>
    <row r="18" spans="1:33" ht="57.75" customHeight="1" x14ac:dyDescent="0.25">
      <c r="A18" s="26">
        <v>2</v>
      </c>
      <c r="B18" s="21" t="s">
        <v>32</v>
      </c>
      <c r="C18" s="27" t="s">
        <v>18</v>
      </c>
      <c r="D18" s="35" t="s">
        <v>22</v>
      </c>
      <c r="E18" s="35" t="s">
        <v>33</v>
      </c>
      <c r="F18" s="28">
        <f t="shared" si="10"/>
        <v>1700000000</v>
      </c>
      <c r="G18" s="29">
        <v>1700000000</v>
      </c>
      <c r="H18" s="29"/>
      <c r="I18" s="29"/>
      <c r="J18" s="29"/>
      <c r="K18" s="29"/>
      <c r="L18" s="29">
        <f t="shared" si="11"/>
        <v>1170000000</v>
      </c>
      <c r="M18" s="29">
        <v>1170000000</v>
      </c>
      <c r="N18" s="29"/>
      <c r="O18" s="29"/>
      <c r="P18" s="29"/>
      <c r="Q18" s="29">
        <f t="shared" si="6"/>
        <v>1161727000</v>
      </c>
      <c r="R18" s="29">
        <v>1161727000</v>
      </c>
      <c r="S18" s="29"/>
      <c r="T18" s="29"/>
      <c r="U18" s="29"/>
      <c r="V18" s="29">
        <v>0</v>
      </c>
      <c r="W18" s="29">
        <v>8273000</v>
      </c>
      <c r="X18" s="29"/>
      <c r="Y18" s="29"/>
      <c r="Z18" s="29"/>
      <c r="AA18" s="29"/>
      <c r="AB18" s="31" t="s">
        <v>77</v>
      </c>
      <c r="AC18" s="29">
        <f>+F18-L18</f>
        <v>530000000</v>
      </c>
      <c r="AD18" s="30"/>
      <c r="AE18" s="31" t="s">
        <v>64</v>
      </c>
    </row>
    <row r="19" spans="1:33" ht="57.75" customHeight="1" x14ac:dyDescent="0.25">
      <c r="A19" s="26">
        <v>3</v>
      </c>
      <c r="B19" s="21" t="s">
        <v>34</v>
      </c>
      <c r="C19" s="27" t="s">
        <v>18</v>
      </c>
      <c r="D19" s="35" t="s">
        <v>22</v>
      </c>
      <c r="E19" s="35" t="s">
        <v>35</v>
      </c>
      <c r="F19" s="28">
        <f t="shared" si="10"/>
        <v>2000000000</v>
      </c>
      <c r="G19" s="29">
        <v>2000000000</v>
      </c>
      <c r="H19" s="29"/>
      <c r="I19" s="29"/>
      <c r="J19" s="29"/>
      <c r="K19" s="29"/>
      <c r="L19" s="29">
        <f t="shared" si="11"/>
        <v>1800000000</v>
      </c>
      <c r="M19" s="29">
        <v>1800000000</v>
      </c>
      <c r="N19" s="29"/>
      <c r="O19" s="29"/>
      <c r="P19" s="29"/>
      <c r="Q19" s="29">
        <f t="shared" si="6"/>
        <v>1464000000</v>
      </c>
      <c r="R19" s="29">
        <v>1464000000</v>
      </c>
      <c r="S19" s="29"/>
      <c r="T19" s="29"/>
      <c r="U19" s="29"/>
      <c r="V19" s="29">
        <v>200000000</v>
      </c>
      <c r="W19" s="29">
        <v>136000000</v>
      </c>
      <c r="X19" s="29">
        <v>670031400</v>
      </c>
      <c r="Y19" s="29"/>
      <c r="Z19" s="29"/>
      <c r="AA19" s="29"/>
      <c r="AB19" s="31" t="s">
        <v>74</v>
      </c>
      <c r="AC19" s="29">
        <f>+F19-L19</f>
        <v>200000000</v>
      </c>
      <c r="AD19" s="30"/>
      <c r="AE19" s="31"/>
      <c r="AG19" s="47"/>
    </row>
    <row r="20" spans="1:33" ht="27" customHeight="1" x14ac:dyDescent="0.25">
      <c r="A20" s="89" t="s">
        <v>36</v>
      </c>
      <c r="B20" s="90" t="s">
        <v>37</v>
      </c>
      <c r="C20" s="91"/>
      <c r="D20" s="92"/>
      <c r="E20" s="92"/>
      <c r="F20" s="93">
        <f>SUM(F21:F22)</f>
        <v>1151853000</v>
      </c>
      <c r="G20" s="93">
        <f t="shared" ref="G20:Q20" si="12">SUM(G21:G22)</f>
        <v>0</v>
      </c>
      <c r="H20" s="93">
        <f t="shared" si="12"/>
        <v>0</v>
      </c>
      <c r="I20" s="93">
        <f>SUM(I21:I22)</f>
        <v>1138252000</v>
      </c>
      <c r="J20" s="93">
        <f t="shared" si="12"/>
        <v>0</v>
      </c>
      <c r="K20" s="93"/>
      <c r="L20" s="93">
        <f t="shared" si="12"/>
        <v>1070000000</v>
      </c>
      <c r="M20" s="93">
        <f t="shared" si="12"/>
        <v>0</v>
      </c>
      <c r="N20" s="93">
        <f t="shared" si="12"/>
        <v>0</v>
      </c>
      <c r="O20" s="93">
        <f t="shared" si="12"/>
        <v>1070000000</v>
      </c>
      <c r="P20" s="93">
        <f t="shared" si="12"/>
        <v>0</v>
      </c>
      <c r="Q20" s="93">
        <f t="shared" si="12"/>
        <v>960649066</v>
      </c>
      <c r="R20" s="93">
        <f t="shared" ref="R20:AE20" si="13">SUM(R21:R21)</f>
        <v>0</v>
      </c>
      <c r="S20" s="93">
        <f t="shared" si="13"/>
        <v>0</v>
      </c>
      <c r="T20" s="93">
        <f t="shared" si="13"/>
        <v>790649066</v>
      </c>
      <c r="U20" s="93">
        <f t="shared" si="13"/>
        <v>0</v>
      </c>
      <c r="V20" s="93">
        <f t="shared" si="13"/>
        <v>109350934</v>
      </c>
      <c r="W20" s="93"/>
      <c r="X20" s="93"/>
      <c r="Y20" s="93"/>
      <c r="Z20" s="93"/>
      <c r="AA20" s="93"/>
      <c r="AB20" s="94"/>
      <c r="AC20" s="3">
        <f t="shared" si="13"/>
        <v>0</v>
      </c>
      <c r="AD20" s="18"/>
      <c r="AE20" s="4">
        <f t="shared" si="13"/>
        <v>0</v>
      </c>
    </row>
    <row r="21" spans="1:33" ht="72.75" customHeight="1" x14ac:dyDescent="0.25">
      <c r="A21" s="26">
        <v>1</v>
      </c>
      <c r="B21" s="21" t="s">
        <v>38</v>
      </c>
      <c r="C21" s="27" t="s">
        <v>18</v>
      </c>
      <c r="D21" s="35" t="s">
        <v>22</v>
      </c>
      <c r="E21" s="35" t="s">
        <v>39</v>
      </c>
      <c r="F21" s="28">
        <f t="shared" ref="F21" si="14">+G21+H21+I21+J21+K21</f>
        <v>900000000</v>
      </c>
      <c r="G21" s="29"/>
      <c r="H21" s="29"/>
      <c r="I21" s="29">
        <v>900000000</v>
      </c>
      <c r="J21" s="29"/>
      <c r="K21" s="29"/>
      <c r="L21" s="29">
        <f>+M21+N21+O21+P21</f>
        <v>900000000</v>
      </c>
      <c r="M21" s="29"/>
      <c r="N21" s="29"/>
      <c r="O21" s="36">
        <v>900000000</v>
      </c>
      <c r="P21" s="29"/>
      <c r="Q21" s="29">
        <f t="shared" si="6"/>
        <v>790649066</v>
      </c>
      <c r="R21" s="29"/>
      <c r="S21" s="29"/>
      <c r="T21" s="29">
        <v>790649066</v>
      </c>
      <c r="U21" s="29"/>
      <c r="V21" s="29">
        <f>+L21-Q21</f>
        <v>109350934</v>
      </c>
      <c r="W21" s="29"/>
      <c r="X21" s="20">
        <v>41500000</v>
      </c>
      <c r="Y21" s="20"/>
      <c r="Z21" s="20"/>
      <c r="AA21" s="20"/>
      <c r="AB21" s="31" t="s">
        <v>75</v>
      </c>
      <c r="AC21" s="29">
        <f>+F21-L21</f>
        <v>0</v>
      </c>
      <c r="AD21" s="30"/>
      <c r="AE21" s="31"/>
    </row>
    <row r="22" spans="1:33" ht="49.5" customHeight="1" x14ac:dyDescent="0.25">
      <c r="A22" s="26">
        <v>2</v>
      </c>
      <c r="B22" s="21" t="s">
        <v>66</v>
      </c>
      <c r="C22" s="27" t="s">
        <v>18</v>
      </c>
      <c r="D22" s="35" t="s">
        <v>22</v>
      </c>
      <c r="E22" s="35" t="s">
        <v>67</v>
      </c>
      <c r="F22" s="28">
        <f>+G22+H22+I22+J22+K22</f>
        <v>251853000</v>
      </c>
      <c r="G22" s="29"/>
      <c r="H22" s="29"/>
      <c r="I22" s="29">
        <f>251853000-13601000</f>
        <v>238252000</v>
      </c>
      <c r="J22" s="29"/>
      <c r="K22" s="29">
        <v>13601000</v>
      </c>
      <c r="L22" s="29">
        <f>+M22+N22+O22+P22</f>
        <v>170000000</v>
      </c>
      <c r="M22" s="29"/>
      <c r="N22" s="29"/>
      <c r="O22" s="36">
        <v>170000000</v>
      </c>
      <c r="P22" s="29"/>
      <c r="Q22" s="29">
        <f>+R22+S22+T22+U22</f>
        <v>170000000</v>
      </c>
      <c r="R22" s="29"/>
      <c r="S22" s="29"/>
      <c r="T22" s="36">
        <v>170000000</v>
      </c>
      <c r="U22" s="29"/>
      <c r="V22" s="29">
        <f>+L22-Q22</f>
        <v>0</v>
      </c>
      <c r="W22" s="29"/>
      <c r="X22" s="20"/>
      <c r="Y22" s="20"/>
      <c r="Z22" s="20"/>
      <c r="AA22" s="20"/>
      <c r="AB22" s="31" t="s">
        <v>76</v>
      </c>
      <c r="AC22" s="29"/>
      <c r="AD22" s="30"/>
      <c r="AE22" s="31"/>
    </row>
    <row r="23" spans="1:33" ht="27.75" customHeight="1" x14ac:dyDescent="0.25">
      <c r="A23" s="85" t="s">
        <v>56</v>
      </c>
      <c r="B23" s="86" t="s">
        <v>40</v>
      </c>
      <c r="C23" s="87"/>
      <c r="D23" s="81"/>
      <c r="E23" s="81"/>
      <c r="F23" s="83">
        <f>+F24</f>
        <v>18645000000</v>
      </c>
      <c r="G23" s="83">
        <f t="shared" ref="G23:AE23" si="15">+G24</f>
        <v>18645000000</v>
      </c>
      <c r="H23" s="83">
        <f t="shared" si="15"/>
        <v>0</v>
      </c>
      <c r="I23" s="83">
        <f t="shared" si="15"/>
        <v>0</v>
      </c>
      <c r="J23" s="83">
        <f t="shared" si="15"/>
        <v>0</v>
      </c>
      <c r="K23" s="83"/>
      <c r="L23" s="83">
        <f t="shared" si="15"/>
        <v>17220000000</v>
      </c>
      <c r="M23" s="83">
        <f t="shared" si="15"/>
        <v>14315000000</v>
      </c>
      <c r="N23" s="83">
        <f t="shared" si="15"/>
        <v>0</v>
      </c>
      <c r="O23" s="83">
        <f t="shared" si="15"/>
        <v>2905000000</v>
      </c>
      <c r="P23" s="83">
        <f t="shared" si="15"/>
        <v>0</v>
      </c>
      <c r="Q23" s="83">
        <f t="shared" si="15"/>
        <v>12566254000</v>
      </c>
      <c r="R23" s="83">
        <f t="shared" si="15"/>
        <v>10645819000</v>
      </c>
      <c r="S23" s="83">
        <f t="shared" si="15"/>
        <v>0</v>
      </c>
      <c r="T23" s="83">
        <f t="shared" si="15"/>
        <v>1920435000</v>
      </c>
      <c r="U23" s="83">
        <f t="shared" si="15"/>
        <v>0</v>
      </c>
      <c r="V23" s="83">
        <f t="shared" si="15"/>
        <v>4653746000</v>
      </c>
      <c r="W23" s="83">
        <f t="shared" si="15"/>
        <v>0</v>
      </c>
      <c r="X23" s="83">
        <f t="shared" si="15"/>
        <v>1204776000</v>
      </c>
      <c r="Y23" s="83">
        <f>+Y24</f>
        <v>0</v>
      </c>
      <c r="Z23" s="83">
        <f>+Z24</f>
        <v>0</v>
      </c>
      <c r="AA23" s="83">
        <f t="shared" si="15"/>
        <v>0</v>
      </c>
      <c r="AB23" s="84"/>
      <c r="AC23" s="38">
        <f t="shared" si="15"/>
        <v>1425000000</v>
      </c>
      <c r="AD23" s="39">
        <f t="shared" si="15"/>
        <v>0</v>
      </c>
      <c r="AE23" s="40">
        <f t="shared" si="15"/>
        <v>0</v>
      </c>
    </row>
    <row r="24" spans="1:33" ht="36.75" customHeight="1" x14ac:dyDescent="0.25">
      <c r="A24" s="88">
        <v>1</v>
      </c>
      <c r="B24" s="86" t="s">
        <v>41</v>
      </c>
      <c r="C24" s="87"/>
      <c r="D24" s="81"/>
      <c r="E24" s="81"/>
      <c r="F24" s="83">
        <f>SUM(F25:F28)</f>
        <v>18645000000</v>
      </c>
      <c r="G24" s="83">
        <f>SUM(G25:G28)</f>
        <v>18645000000</v>
      </c>
      <c r="H24" s="83">
        <f t="shared" ref="H24:I24" si="16">SUM(H25:H28)</f>
        <v>0</v>
      </c>
      <c r="I24" s="83">
        <f t="shared" si="16"/>
        <v>0</v>
      </c>
      <c r="J24" s="83">
        <f>SUM(J25:J28)</f>
        <v>0</v>
      </c>
      <c r="K24" s="83"/>
      <c r="L24" s="83">
        <f>SUM(L25:L28)</f>
        <v>17220000000</v>
      </c>
      <c r="M24" s="83">
        <f t="shared" ref="M24:AE24" si="17">SUM(M25:M28)</f>
        <v>14315000000</v>
      </c>
      <c r="N24" s="83">
        <f t="shared" si="17"/>
        <v>0</v>
      </c>
      <c r="O24" s="83">
        <f t="shared" si="17"/>
        <v>2905000000</v>
      </c>
      <c r="P24" s="83">
        <f t="shared" si="17"/>
        <v>0</v>
      </c>
      <c r="Q24" s="83">
        <f>SUM(Q25:Q28)</f>
        <v>12566254000</v>
      </c>
      <c r="R24" s="83">
        <f>SUM(R25:R28)</f>
        <v>10645819000</v>
      </c>
      <c r="S24" s="83">
        <f t="shared" si="17"/>
        <v>0</v>
      </c>
      <c r="T24" s="83">
        <f>SUM(T25:T28)</f>
        <v>1920435000</v>
      </c>
      <c r="U24" s="83">
        <f t="shared" si="17"/>
        <v>0</v>
      </c>
      <c r="V24" s="83">
        <f t="shared" si="17"/>
        <v>4653746000</v>
      </c>
      <c r="W24" s="83">
        <f t="shared" ref="W24:AA24" si="18">SUM(W25:W28)</f>
        <v>0</v>
      </c>
      <c r="X24" s="83">
        <f t="shared" si="18"/>
        <v>1204776000</v>
      </c>
      <c r="Y24" s="83">
        <f>SUM(Y25:Y28)</f>
        <v>0</v>
      </c>
      <c r="Z24" s="83">
        <f>SUM(Z25:Z28)</f>
        <v>0</v>
      </c>
      <c r="AA24" s="83">
        <f t="shared" si="18"/>
        <v>0</v>
      </c>
      <c r="AB24" s="84"/>
      <c r="AC24" s="38">
        <f>SUM(AC25:AC28)</f>
        <v>1425000000</v>
      </c>
      <c r="AD24" s="39">
        <f t="shared" si="17"/>
        <v>0</v>
      </c>
      <c r="AE24" s="40">
        <f t="shared" si="17"/>
        <v>0</v>
      </c>
    </row>
    <row r="25" spans="1:33" ht="63" customHeight="1" x14ac:dyDescent="0.25">
      <c r="A25" s="37">
        <v>1</v>
      </c>
      <c r="B25" s="21" t="s">
        <v>42</v>
      </c>
      <c r="C25" s="27" t="s">
        <v>18</v>
      </c>
      <c r="D25" s="35" t="s">
        <v>43</v>
      </c>
      <c r="E25" s="35" t="s">
        <v>44</v>
      </c>
      <c r="F25" s="28">
        <f t="shared" ref="F25:F28" si="19">+G25+H25+I25+J25+K25</f>
        <v>6000000000</v>
      </c>
      <c r="G25" s="29">
        <v>6000000000</v>
      </c>
      <c r="H25" s="29"/>
      <c r="I25" s="29"/>
      <c r="J25" s="29"/>
      <c r="K25" s="29"/>
      <c r="L25" s="29">
        <f>+M25+N25+O25+P25</f>
        <v>6510000000</v>
      </c>
      <c r="M25" s="29">
        <f>4964000000+1546000000</f>
        <v>6510000000</v>
      </c>
      <c r="N25" s="29"/>
      <c r="O25" s="29"/>
      <c r="P25" s="29"/>
      <c r="Q25" s="29">
        <f>+R25+S25+T25+U25</f>
        <v>5143668000</v>
      </c>
      <c r="R25" s="29">
        <v>5143668000</v>
      </c>
      <c r="S25" s="29"/>
      <c r="T25" s="29"/>
      <c r="U25" s="29"/>
      <c r="V25" s="29">
        <f>+L25-Q25</f>
        <v>1366332000</v>
      </c>
      <c r="W25" s="29"/>
      <c r="X25" s="29"/>
      <c r="Y25" s="29"/>
      <c r="Z25" s="29"/>
      <c r="AA25" s="29"/>
      <c r="AB25" s="31" t="s">
        <v>77</v>
      </c>
      <c r="AC25" s="29">
        <f>+F25-L25</f>
        <v>-510000000</v>
      </c>
      <c r="AD25" s="30"/>
      <c r="AE25" s="31"/>
    </row>
    <row r="26" spans="1:33" ht="63" customHeight="1" x14ac:dyDescent="0.25">
      <c r="A26" s="37">
        <v>2</v>
      </c>
      <c r="B26" s="21" t="s">
        <v>45</v>
      </c>
      <c r="C26" s="27" t="s">
        <v>18</v>
      </c>
      <c r="D26" s="35" t="s">
        <v>19</v>
      </c>
      <c r="E26" s="35" t="s">
        <v>46</v>
      </c>
      <c r="F26" s="28">
        <f t="shared" si="19"/>
        <v>5000000000</v>
      </c>
      <c r="G26" s="29">
        <v>5000000000</v>
      </c>
      <c r="H26" s="29"/>
      <c r="I26" s="29"/>
      <c r="J26" s="29"/>
      <c r="K26" s="29"/>
      <c r="L26" s="29">
        <f>+M26+N26+O26+P26</f>
        <v>3705000000</v>
      </c>
      <c r="M26" s="29">
        <v>800000000</v>
      </c>
      <c r="N26" s="29"/>
      <c r="O26" s="29">
        <v>2905000000</v>
      </c>
      <c r="P26" s="29"/>
      <c r="Q26" s="29">
        <f>+R26+S26+T26+U26</f>
        <v>2720435000</v>
      </c>
      <c r="R26" s="29">
        <v>800000000</v>
      </c>
      <c r="S26" s="29"/>
      <c r="T26" s="29">
        <f>2720435000-800000000</f>
        <v>1920435000</v>
      </c>
      <c r="U26" s="29"/>
      <c r="V26" s="29">
        <f>+L26-Q26</f>
        <v>984565000</v>
      </c>
      <c r="W26" s="29"/>
      <c r="X26" s="23">
        <v>441000000</v>
      </c>
      <c r="Y26" s="23"/>
      <c r="Z26" s="23"/>
      <c r="AA26" s="23"/>
      <c r="AB26" s="57" t="s">
        <v>88</v>
      </c>
      <c r="AC26" s="29">
        <f>+F26-L26</f>
        <v>1295000000</v>
      </c>
      <c r="AD26" s="30"/>
      <c r="AE26" s="31"/>
    </row>
    <row r="27" spans="1:33" ht="63" customHeight="1" x14ac:dyDescent="0.25">
      <c r="A27" s="37">
        <v>3</v>
      </c>
      <c r="B27" s="21" t="s">
        <v>47</v>
      </c>
      <c r="C27" s="27" t="s">
        <v>18</v>
      </c>
      <c r="D27" s="35" t="s">
        <v>48</v>
      </c>
      <c r="E27" s="35" t="s">
        <v>49</v>
      </c>
      <c r="F27" s="28">
        <f t="shared" si="19"/>
        <v>4645000000</v>
      </c>
      <c r="G27" s="29">
        <v>4645000000</v>
      </c>
      <c r="H27" s="29"/>
      <c r="I27" s="29"/>
      <c r="J27" s="29"/>
      <c r="K27" s="29"/>
      <c r="L27" s="29">
        <f t="shared" ref="L27" si="20">+M27+N27+O27+P27</f>
        <v>4445000000</v>
      </c>
      <c r="M27" s="29">
        <f>1250000000+3195000000</f>
        <v>4445000000</v>
      </c>
      <c r="N27" s="29"/>
      <c r="O27" s="29"/>
      <c r="P27" s="29"/>
      <c r="Q27" s="29">
        <f>+R27+S27+T27+U27</f>
        <v>3938375000</v>
      </c>
      <c r="R27" s="29">
        <v>3938375000</v>
      </c>
      <c r="S27" s="29"/>
      <c r="T27" s="29"/>
      <c r="U27" s="29"/>
      <c r="V27" s="29">
        <f>+L27-Q27</f>
        <v>506625000</v>
      </c>
      <c r="W27" s="29"/>
      <c r="X27" s="29">
        <v>0</v>
      </c>
      <c r="Y27" s="29"/>
      <c r="Z27" s="29"/>
      <c r="AA27" s="29"/>
      <c r="AB27" s="31" t="s">
        <v>77</v>
      </c>
      <c r="AC27" s="29">
        <f>+F27-L27</f>
        <v>200000000</v>
      </c>
      <c r="AD27" s="30"/>
      <c r="AE27" s="31"/>
    </row>
    <row r="28" spans="1:33" ht="62.25" customHeight="1" x14ac:dyDescent="0.25">
      <c r="A28" s="37">
        <v>4</v>
      </c>
      <c r="B28" s="21" t="s">
        <v>50</v>
      </c>
      <c r="C28" s="27" t="s">
        <v>18</v>
      </c>
      <c r="D28" s="35" t="s">
        <v>22</v>
      </c>
      <c r="E28" s="35" t="s">
        <v>51</v>
      </c>
      <c r="F28" s="28">
        <f t="shared" si="19"/>
        <v>3000000000</v>
      </c>
      <c r="G28" s="29">
        <v>3000000000</v>
      </c>
      <c r="H28" s="29"/>
      <c r="I28" s="29"/>
      <c r="J28" s="29"/>
      <c r="K28" s="29"/>
      <c r="L28" s="29">
        <f>+M28+N28+O28+P28</f>
        <v>2560000000</v>
      </c>
      <c r="M28" s="36">
        <v>2560000000</v>
      </c>
      <c r="N28" s="29"/>
      <c r="O28" s="29"/>
      <c r="P28" s="29"/>
      <c r="Q28" s="29">
        <f t="shared" ref="Q28:Q30" si="21">+R28+S28+T28+U28</f>
        <v>763776000</v>
      </c>
      <c r="R28" s="29">
        <v>763776000</v>
      </c>
      <c r="S28" s="29"/>
      <c r="T28" s="29"/>
      <c r="U28" s="29"/>
      <c r="V28" s="29">
        <f>+L28-Q28</f>
        <v>1796224000</v>
      </c>
      <c r="W28" s="29"/>
      <c r="X28" s="20">
        <v>763776000</v>
      </c>
      <c r="Y28" s="20"/>
      <c r="Z28" s="20"/>
      <c r="AA28" s="20"/>
      <c r="AB28" s="57" t="s">
        <v>89</v>
      </c>
      <c r="AC28" s="29">
        <f>+F28-L28</f>
        <v>440000000</v>
      </c>
      <c r="AD28" s="30"/>
      <c r="AE28" s="31"/>
    </row>
    <row r="29" spans="1:33" ht="27" customHeight="1" x14ac:dyDescent="0.25">
      <c r="A29" s="81" t="s">
        <v>57</v>
      </c>
      <c r="B29" s="82" t="s">
        <v>58</v>
      </c>
      <c r="C29" s="81"/>
      <c r="D29" s="81"/>
      <c r="E29" s="81"/>
      <c r="F29" s="83">
        <f>+F30</f>
        <v>1200000000</v>
      </c>
      <c r="G29" s="83">
        <f t="shared" ref="G29:AE29" si="22">+G30</f>
        <v>0</v>
      </c>
      <c r="H29" s="83">
        <f t="shared" si="22"/>
        <v>0</v>
      </c>
      <c r="I29" s="83">
        <f t="shared" si="22"/>
        <v>0</v>
      </c>
      <c r="J29" s="83">
        <f t="shared" si="22"/>
        <v>1200000000</v>
      </c>
      <c r="K29" s="83"/>
      <c r="L29" s="83">
        <f t="shared" si="22"/>
        <v>1200000000</v>
      </c>
      <c r="M29" s="83">
        <f t="shared" si="22"/>
        <v>0</v>
      </c>
      <c r="N29" s="83">
        <f t="shared" si="22"/>
        <v>0</v>
      </c>
      <c r="O29" s="83">
        <f t="shared" si="22"/>
        <v>0</v>
      </c>
      <c r="P29" s="83">
        <f t="shared" si="22"/>
        <v>1200000000</v>
      </c>
      <c r="Q29" s="83">
        <f t="shared" si="22"/>
        <v>864390000</v>
      </c>
      <c r="R29" s="83">
        <f t="shared" si="22"/>
        <v>0</v>
      </c>
      <c r="S29" s="83">
        <f t="shared" si="22"/>
        <v>0</v>
      </c>
      <c r="T29" s="83">
        <f t="shared" si="22"/>
        <v>0</v>
      </c>
      <c r="U29" s="83">
        <f t="shared" si="22"/>
        <v>864390000</v>
      </c>
      <c r="V29" s="83">
        <f t="shared" si="22"/>
        <v>335610000</v>
      </c>
      <c r="W29" s="83">
        <f t="shared" si="22"/>
        <v>763776000</v>
      </c>
      <c r="X29" s="83">
        <f t="shared" si="22"/>
        <v>0</v>
      </c>
      <c r="Y29" s="83">
        <f>+Y30</f>
        <v>0</v>
      </c>
      <c r="Z29" s="83">
        <f t="shared" si="22"/>
        <v>0</v>
      </c>
      <c r="AA29" s="83">
        <f t="shared" si="22"/>
        <v>0</v>
      </c>
      <c r="AB29" s="84"/>
      <c r="AC29" s="38">
        <f t="shared" si="22"/>
        <v>0</v>
      </c>
      <c r="AD29" s="41"/>
      <c r="AE29" s="40">
        <f t="shared" si="22"/>
        <v>0</v>
      </c>
    </row>
    <row r="30" spans="1:33" ht="60.75" customHeight="1" x14ac:dyDescent="0.25">
      <c r="A30" s="35">
        <v>1</v>
      </c>
      <c r="B30" s="42" t="s">
        <v>59</v>
      </c>
      <c r="C30" s="27" t="s">
        <v>18</v>
      </c>
      <c r="D30" s="35">
        <v>2025</v>
      </c>
      <c r="E30" s="35" t="s">
        <v>60</v>
      </c>
      <c r="F30" s="28">
        <f>+G30+H30+I30+J30+K30</f>
        <v>1200000000</v>
      </c>
      <c r="G30" s="43"/>
      <c r="H30" s="43"/>
      <c r="I30" s="43"/>
      <c r="J30" s="29">
        <v>1200000000</v>
      </c>
      <c r="K30" s="29"/>
      <c r="L30" s="29">
        <f>+M30+N30+O30+P30</f>
        <v>1200000000</v>
      </c>
      <c r="M30" s="29"/>
      <c r="N30" s="29"/>
      <c r="O30" s="29"/>
      <c r="P30" s="29">
        <v>1200000000</v>
      </c>
      <c r="Q30" s="29">
        <f t="shared" si="21"/>
        <v>864390000</v>
      </c>
      <c r="R30" s="29"/>
      <c r="S30" s="29"/>
      <c r="T30" s="29"/>
      <c r="U30" s="29">
        <v>864390000</v>
      </c>
      <c r="V30" s="29">
        <f>+L30-Q30</f>
        <v>335610000</v>
      </c>
      <c r="W30" s="20">
        <v>763776000</v>
      </c>
      <c r="X30" s="29"/>
      <c r="Y30" s="29"/>
      <c r="Z30" s="29"/>
      <c r="AA30" s="29"/>
      <c r="AB30" s="31" t="s">
        <v>77</v>
      </c>
      <c r="AC30" s="29">
        <f>+F30-L30</f>
        <v>0</v>
      </c>
      <c r="AD30" s="30"/>
      <c r="AE30" s="31"/>
    </row>
    <row r="31" spans="1:33" s="53" customFormat="1" ht="33.75" customHeight="1" x14ac:dyDescent="0.25">
      <c r="A31" s="75" t="s">
        <v>78</v>
      </c>
      <c r="B31" s="76" t="s">
        <v>79</v>
      </c>
      <c r="C31" s="77"/>
      <c r="D31" s="75"/>
      <c r="E31" s="75"/>
      <c r="F31" s="78">
        <f>+F32</f>
        <v>2000000000</v>
      </c>
      <c r="G31" s="78">
        <f t="shared" ref="G31:AA31" si="23">+G32</f>
        <v>0</v>
      </c>
      <c r="H31" s="78">
        <f t="shared" si="23"/>
        <v>0</v>
      </c>
      <c r="I31" s="78">
        <f t="shared" si="23"/>
        <v>0</v>
      </c>
      <c r="J31" s="78">
        <f t="shared" si="23"/>
        <v>0</v>
      </c>
      <c r="K31" s="78">
        <f t="shared" si="23"/>
        <v>0</v>
      </c>
      <c r="L31" s="78">
        <f t="shared" si="23"/>
        <v>0</v>
      </c>
      <c r="M31" s="78">
        <f t="shared" si="23"/>
        <v>0</v>
      </c>
      <c r="N31" s="78">
        <f t="shared" si="23"/>
        <v>0</v>
      </c>
      <c r="O31" s="78">
        <f t="shared" si="23"/>
        <v>0</v>
      </c>
      <c r="P31" s="78">
        <f t="shared" si="23"/>
        <v>0</v>
      </c>
      <c r="Q31" s="78">
        <f t="shared" si="23"/>
        <v>0</v>
      </c>
      <c r="R31" s="78">
        <f t="shared" si="23"/>
        <v>0</v>
      </c>
      <c r="S31" s="78">
        <f t="shared" si="23"/>
        <v>0</v>
      </c>
      <c r="T31" s="78">
        <f t="shared" si="23"/>
        <v>0</v>
      </c>
      <c r="U31" s="78">
        <f t="shared" si="23"/>
        <v>0</v>
      </c>
      <c r="V31" s="78">
        <f t="shared" si="23"/>
        <v>0</v>
      </c>
      <c r="W31" s="78">
        <f t="shared" si="23"/>
        <v>0</v>
      </c>
      <c r="X31" s="78">
        <f t="shared" si="23"/>
        <v>0</v>
      </c>
      <c r="Y31" s="78">
        <f>+Y32</f>
        <v>1000000000</v>
      </c>
      <c r="Z31" s="78">
        <f>+Z32</f>
        <v>1000000000</v>
      </c>
      <c r="AA31" s="79">
        <f t="shared" si="23"/>
        <v>1</v>
      </c>
      <c r="AB31" s="80"/>
      <c r="AC31" s="51"/>
      <c r="AD31" s="52"/>
      <c r="AE31" s="52"/>
    </row>
    <row r="32" spans="1:33" ht="72.75" customHeight="1" x14ac:dyDescent="0.25">
      <c r="A32" s="35">
        <v>1</v>
      </c>
      <c r="B32" s="42" t="s">
        <v>81</v>
      </c>
      <c r="C32" s="27" t="str">
        <f>+C30</f>
        <v>Xã Lùng Phình</v>
      </c>
      <c r="D32" s="35" t="s">
        <v>22</v>
      </c>
      <c r="E32" s="35" t="s">
        <v>80</v>
      </c>
      <c r="F32" s="28">
        <v>2000000000</v>
      </c>
      <c r="G32" s="43"/>
      <c r="H32" s="43"/>
      <c r="I32" s="43"/>
      <c r="J32" s="29"/>
      <c r="K32" s="29"/>
      <c r="L32" s="29">
        <v>0</v>
      </c>
      <c r="M32" s="29"/>
      <c r="N32" s="29"/>
      <c r="O32" s="29"/>
      <c r="P32" s="29"/>
      <c r="Q32" s="29">
        <v>0</v>
      </c>
      <c r="R32" s="29"/>
      <c r="S32" s="29"/>
      <c r="T32" s="29"/>
      <c r="U32" s="29"/>
      <c r="V32" s="29">
        <v>0</v>
      </c>
      <c r="W32" s="20"/>
      <c r="X32" s="29"/>
      <c r="Y32" s="29">
        <v>1000000000</v>
      </c>
      <c r="Z32" s="29">
        <v>1000000000</v>
      </c>
      <c r="AA32" s="54">
        <f>+Z32/Y32</f>
        <v>1</v>
      </c>
      <c r="AB32" s="31" t="s">
        <v>82</v>
      </c>
      <c r="AC32" s="48"/>
      <c r="AD32" s="50"/>
      <c r="AE32" s="49"/>
    </row>
    <row r="34" spans="2:28" ht="18.75" x14ac:dyDescent="0.25">
      <c r="B34" s="100" t="s">
        <v>96</v>
      </c>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row>
    <row r="35" spans="2:28" ht="37.5" customHeight="1" x14ac:dyDescent="0.25">
      <c r="B35" s="101" t="s">
        <v>90</v>
      </c>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row>
    <row r="36" spans="2:28" ht="39.75" customHeight="1" x14ac:dyDescent="0.25">
      <c r="B36" s="101" t="s">
        <v>91</v>
      </c>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row>
    <row r="37" spans="2:28" ht="36.75" customHeight="1" x14ac:dyDescent="0.25">
      <c r="B37" s="101" t="s">
        <v>92</v>
      </c>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row>
    <row r="38" spans="2:28" ht="18.75" x14ac:dyDescent="0.25">
      <c r="B38" s="101" t="s">
        <v>93</v>
      </c>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row>
    <row r="39" spans="2:28" ht="18.75" x14ac:dyDescent="0.25">
      <c r="B39" s="101" t="s">
        <v>94</v>
      </c>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row>
    <row r="40" spans="2:28" ht="18.75" x14ac:dyDescent="0.25">
      <c r="B40" s="101" t="s">
        <v>95</v>
      </c>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row>
    <row r="42" spans="2:28" ht="18.75" x14ac:dyDescent="0.25">
      <c r="B42" s="100" t="s">
        <v>97</v>
      </c>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row>
    <row r="43" spans="2:28" ht="32.25" customHeight="1" x14ac:dyDescent="0.25">
      <c r="B43" s="101" t="s">
        <v>98</v>
      </c>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row>
    <row r="44" spans="2:28" ht="32.25" customHeight="1" x14ac:dyDescent="0.25">
      <c r="B44" s="101" t="s">
        <v>99</v>
      </c>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row>
    <row r="45" spans="2:28" ht="18.75" x14ac:dyDescent="0.25">
      <c r="B45" s="101" t="s">
        <v>100</v>
      </c>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row>
    <row r="46" spans="2:28" ht="18.75" x14ac:dyDescent="0.25">
      <c r="B46" s="101" t="s">
        <v>101</v>
      </c>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row>
  </sheetData>
  <mergeCells count="50">
    <mergeCell ref="B45:AB45"/>
    <mergeCell ref="B46:AB46"/>
    <mergeCell ref="B39:AB39"/>
    <mergeCell ref="B40:AB40"/>
    <mergeCell ref="B42:AB42"/>
    <mergeCell ref="B43:AB43"/>
    <mergeCell ref="B44:AB44"/>
    <mergeCell ref="B34:AB34"/>
    <mergeCell ref="B35:AB35"/>
    <mergeCell ref="B36:AB36"/>
    <mergeCell ref="B37:AB37"/>
    <mergeCell ref="B38:AB38"/>
    <mergeCell ref="A2:AE3"/>
    <mergeCell ref="E6:E8"/>
    <mergeCell ref="L6:L8"/>
    <mergeCell ref="M6:P6"/>
    <mergeCell ref="Q6:Q8"/>
    <mergeCell ref="U7:U8"/>
    <mergeCell ref="V6:V8"/>
    <mergeCell ref="X6:X8"/>
    <mergeCell ref="W6:W8"/>
    <mergeCell ref="R6:U6"/>
    <mergeCell ref="F7:F8"/>
    <mergeCell ref="M7:M8"/>
    <mergeCell ref="N7:N8"/>
    <mergeCell ref="O7:O8"/>
    <mergeCell ref="P7:P8"/>
    <mergeCell ref="AA5:AA8"/>
    <mergeCell ref="A1:AE1"/>
    <mergeCell ref="V4:AE4"/>
    <mergeCell ref="A5:A8"/>
    <mergeCell ref="B5:B8"/>
    <mergeCell ref="C5:C8"/>
    <mergeCell ref="D5:D8"/>
    <mergeCell ref="L5:P5"/>
    <mergeCell ref="T7:T8"/>
    <mergeCell ref="Q5:U5"/>
    <mergeCell ref="AC5:AC8"/>
    <mergeCell ref="AD5:AD8"/>
    <mergeCell ref="AE5:AE8"/>
    <mergeCell ref="V5:X5"/>
    <mergeCell ref="G7:K7"/>
    <mergeCell ref="F6:K6"/>
    <mergeCell ref="E5:K5"/>
    <mergeCell ref="AB5:AB8"/>
    <mergeCell ref="R7:R8"/>
    <mergeCell ref="S7:S8"/>
    <mergeCell ref="Y5:Z5"/>
    <mergeCell ref="Y6:Y8"/>
    <mergeCell ref="Z6:Z8"/>
  </mergeCells>
  <pageMargins left="0.23622047244094491" right="0.15748031496062992" top="0.31496062992125984" bottom="0.27559055118110237" header="0.31496062992125984" footer="0.31496062992125984"/>
  <pageSetup paperSize="9" scale="63"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Tiến độ giải ngân </vt:lpstr>
      <vt:lpstr>'Tiến độ giải ngân '!Print_Area</vt:lpstr>
      <vt:lpstr>'Tiến độ giải ngân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 10</dc:creator>
  <cp:lastModifiedBy>Administrator</cp:lastModifiedBy>
  <cp:lastPrinted>2026-05-24T03:12:08Z</cp:lastPrinted>
  <dcterms:created xsi:type="dcterms:W3CDTF">2015-06-05T18:17:20Z</dcterms:created>
  <dcterms:modified xsi:type="dcterms:W3CDTF">2026-05-24T04:42:45Z</dcterms:modified>
</cp:coreProperties>
</file>