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S  NĂM 2026 LP\KỲ họp HĐND 2026\kỳ họp tháng 3  phê chuẩn QT NS+ bổ sung DT năm 2026\TT+NQ bổ sung DT năm 2026-L1\"/>
    </mc:Choice>
  </mc:AlternateContent>
  <xr:revisionPtr revIDLastSave="0" documentId="13_ncr:1_{D53B4334-6A94-4CEF-8C4F-14468E7D1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ỂU CHI TIẾT" sheetId="2" r:id="rId1"/>
    <sheet name="PL 01" sheetId="12" r:id="rId2"/>
    <sheet name="3. CN" sheetId="5" state="hidden" r:id="rId3"/>
  </sheets>
  <definedNames>
    <definedName name="_xlnm.Print_Area" localSheetId="0">'BIỂU CHI TIẾT'!$A$1:$X$58</definedName>
    <definedName name="_xlnm.Print_Area" localSheetId="1">'PL 01'!$A$1:$U$16</definedName>
    <definedName name="_xlnm.Print_Titles" localSheetId="0">'BIỂU CHI TIẾT'!$5:$5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9" i="12" l="1"/>
  <c r="M9" i="12" s="1"/>
  <c r="V8" i="12"/>
  <c r="E8" i="12"/>
  <c r="D8" i="12"/>
  <c r="J7" i="12"/>
  <c r="K7" i="12" s="1"/>
  <c r="L7" i="12" s="1"/>
  <c r="M7" i="12" s="1"/>
  <c r="N7" i="12" s="1"/>
  <c r="O7" i="12" s="1"/>
  <c r="P7" i="12" s="1"/>
  <c r="Q7" i="12" s="1"/>
  <c r="R7" i="12" s="1"/>
  <c r="S7" i="12" s="1"/>
  <c r="E7" i="12"/>
  <c r="N9" i="12" l="1"/>
  <c r="P9" i="12"/>
  <c r="G9" i="12"/>
  <c r="O9" i="12"/>
  <c r="AO10" i="12"/>
  <c r="J9" i="12"/>
  <c r="R9" i="12"/>
  <c r="K9" i="12"/>
  <c r="S9" i="12"/>
  <c r="Q9" i="12"/>
  <c r="L9" i="12"/>
  <c r="I9" i="12"/>
  <c r="L10" i="12" l="1"/>
  <c r="P10" i="12"/>
  <c r="AO11" i="12"/>
  <c r="S10" i="12"/>
  <c r="K10" i="12"/>
  <c r="R10" i="12"/>
  <c r="J10" i="12"/>
  <c r="O10" i="12"/>
  <c r="Q10" i="12"/>
  <c r="I10" i="12"/>
  <c r="G10" i="12"/>
  <c r="N10" i="12"/>
  <c r="M10" i="12"/>
  <c r="T9" i="12"/>
  <c r="H9" i="12"/>
  <c r="S11" i="12" l="1"/>
  <c r="K11" i="12"/>
  <c r="N11" i="12"/>
  <c r="R11" i="12"/>
  <c r="J11" i="12"/>
  <c r="Q11" i="12"/>
  <c r="I11" i="12"/>
  <c r="G11" i="12"/>
  <c r="P11" i="12"/>
  <c r="AO12" i="12"/>
  <c r="O11" i="12"/>
  <c r="M11" i="12"/>
  <c r="L11" i="12"/>
  <c r="T10" i="12"/>
  <c r="H10" i="12"/>
  <c r="U10" i="12" s="1"/>
  <c r="U9" i="12"/>
  <c r="F9" i="12"/>
  <c r="R12" i="12" l="1"/>
  <c r="J12" i="12"/>
  <c r="N12" i="12"/>
  <c r="Q12" i="12"/>
  <c r="I12" i="12"/>
  <c r="P12" i="12"/>
  <c r="AO13" i="12"/>
  <c r="O12" i="12"/>
  <c r="G12" i="12"/>
  <c r="M12" i="12"/>
  <c r="L12" i="12"/>
  <c r="S12" i="12"/>
  <c r="K12" i="12"/>
  <c r="H11" i="12"/>
  <c r="U11" i="12" s="1"/>
  <c r="T11" i="12"/>
  <c r="F10" i="12"/>
  <c r="F11" i="12" l="1"/>
  <c r="Q13" i="12"/>
  <c r="I13" i="12"/>
  <c r="P13" i="12"/>
  <c r="AO14" i="12"/>
  <c r="O13" i="12"/>
  <c r="G13" i="12"/>
  <c r="N13" i="12"/>
  <c r="L13" i="12"/>
  <c r="M13" i="12"/>
  <c r="S13" i="12"/>
  <c r="K13" i="12"/>
  <c r="R13" i="12"/>
  <c r="J13" i="12"/>
  <c r="T12" i="12"/>
  <c r="H12" i="12"/>
  <c r="P14" i="12" l="1"/>
  <c r="AO15" i="12"/>
  <c r="O14" i="12"/>
  <c r="G14" i="12"/>
  <c r="S14" i="12"/>
  <c r="N14" i="12"/>
  <c r="K14" i="12"/>
  <c r="M14" i="12"/>
  <c r="L14" i="12"/>
  <c r="R14" i="12"/>
  <c r="J14" i="12"/>
  <c r="Q14" i="12"/>
  <c r="I14" i="12"/>
  <c r="U12" i="12"/>
  <c r="F12" i="12"/>
  <c r="T13" i="12"/>
  <c r="H13" i="12"/>
  <c r="U13" i="12" s="1"/>
  <c r="T14" i="12" l="1"/>
  <c r="H14" i="12"/>
  <c r="U14" i="12" s="1"/>
  <c r="F13" i="12"/>
  <c r="AO16" i="12"/>
  <c r="O15" i="12"/>
  <c r="G15" i="12"/>
  <c r="N15" i="12"/>
  <c r="M15" i="12"/>
  <c r="S15" i="12"/>
  <c r="L15" i="12"/>
  <c r="K15" i="12"/>
  <c r="R15" i="12"/>
  <c r="J15" i="12"/>
  <c r="Q15" i="12"/>
  <c r="I15" i="12"/>
  <c r="P15" i="12"/>
  <c r="F14" i="12" l="1"/>
  <c r="T15" i="12"/>
  <c r="H15" i="12"/>
  <c r="U15" i="12" s="1"/>
  <c r="N16" i="12"/>
  <c r="N8" i="12" s="1"/>
  <c r="I16" i="12"/>
  <c r="I8" i="12" s="1"/>
  <c r="M16" i="12"/>
  <c r="M8" i="12" s="1"/>
  <c r="Q16" i="12"/>
  <c r="Q8" i="12" s="1"/>
  <c r="L16" i="12"/>
  <c r="L8" i="12" s="1"/>
  <c r="S16" i="12"/>
  <c r="S8" i="12" s="1"/>
  <c r="K16" i="12"/>
  <c r="K8" i="12" s="1"/>
  <c r="R16" i="12"/>
  <c r="R8" i="12" s="1"/>
  <c r="J16" i="12"/>
  <c r="J8" i="12" s="1"/>
  <c r="P16" i="12"/>
  <c r="P8" i="12" s="1"/>
  <c r="O16" i="12"/>
  <c r="O8" i="12" s="1"/>
  <c r="G16" i="12"/>
  <c r="F15" i="12" l="1"/>
  <c r="T16" i="12"/>
  <c r="T8" i="12" s="1"/>
  <c r="G8" i="12"/>
  <c r="H16" i="12"/>
  <c r="F16" i="12" s="1"/>
  <c r="F8" i="12" s="1"/>
  <c r="U16" i="12" l="1"/>
  <c r="U8" i="12" s="1"/>
  <c r="H8" i="12"/>
  <c r="P14" i="2" l="1"/>
  <c r="P16" i="2"/>
  <c r="P28" i="2"/>
  <c r="P48" i="2"/>
  <c r="P55" i="2"/>
  <c r="P22" i="2" l="1"/>
  <c r="P21" i="2" l="1"/>
  <c r="P54" i="2"/>
  <c r="Q35" i="12"/>
  <c r="R35" i="12"/>
  <c r="S35" i="12"/>
  <c r="T35" i="12"/>
  <c r="V35" i="12"/>
  <c r="W35" i="12"/>
  <c r="X35" i="12"/>
  <c r="P35" i="12"/>
  <c r="P19" i="2"/>
  <c r="Q19" i="2"/>
  <c r="R19" i="2"/>
  <c r="S19" i="2"/>
  <c r="T19" i="2"/>
  <c r="U19" i="2"/>
  <c r="V19" i="2"/>
  <c r="W19" i="2"/>
  <c r="C22" i="2"/>
  <c r="P24" i="2" l="1"/>
  <c r="P7" i="2" s="1"/>
  <c r="U39" i="12"/>
  <c r="P37" i="2" l="1"/>
  <c r="P38" i="2"/>
  <c r="U35" i="12"/>
  <c r="P47" i="2" l="1"/>
  <c r="P51" i="2"/>
  <c r="P6" i="2" l="1"/>
  <c r="Y47" i="2"/>
  <c r="J47" i="2"/>
  <c r="K37" i="2" l="1"/>
  <c r="L37" i="2"/>
  <c r="M37" i="2"/>
  <c r="N37" i="2"/>
  <c r="O37" i="2"/>
  <c r="Q37" i="2"/>
  <c r="R37" i="2"/>
  <c r="S37" i="2"/>
  <c r="T37" i="2"/>
  <c r="U37" i="2"/>
  <c r="V37" i="2"/>
  <c r="J37" i="2"/>
  <c r="K28" i="2"/>
  <c r="L28" i="2"/>
  <c r="M28" i="2"/>
  <c r="N28" i="2"/>
  <c r="O28" i="2"/>
  <c r="R28" i="2"/>
  <c r="S28" i="2"/>
  <c r="T28" i="2"/>
  <c r="U28" i="2"/>
  <c r="V28" i="2"/>
  <c r="Q55" i="2"/>
  <c r="Q51" i="2"/>
  <c r="Q47" i="2"/>
  <c r="Q7" i="2"/>
  <c r="J55" i="2"/>
  <c r="J51" i="2"/>
  <c r="J7" i="2"/>
  <c r="R7" i="2"/>
  <c r="S7" i="2"/>
  <c r="T7" i="2"/>
  <c r="U7" i="2"/>
  <c r="V7" i="2"/>
  <c r="W51" i="2"/>
  <c r="W55" i="2"/>
  <c r="S6" i="2" l="1"/>
  <c r="T6" i="2"/>
  <c r="R6" i="2"/>
  <c r="V6" i="2"/>
  <c r="U6" i="2"/>
  <c r="W47" i="2"/>
  <c r="M6" i="2"/>
  <c r="N6" i="2"/>
  <c r="Q28" i="2"/>
  <c r="Q6" i="2" s="1"/>
  <c r="J28" i="2"/>
  <c r="J6" i="2" s="1"/>
  <c r="W37" i="2"/>
  <c r="L6" i="2"/>
  <c r="O6" i="2"/>
  <c r="K6" i="2"/>
  <c r="W28" i="2" l="1"/>
  <c r="X51" i="2"/>
  <c r="I190" i="5" l="1"/>
  <c r="F190" i="5" s="1"/>
  <c r="F199" i="5"/>
  <c r="F201" i="5"/>
  <c r="F192" i="5"/>
  <c r="I200" i="5"/>
  <c r="I191" i="5" s="1"/>
  <c r="F191" i="5" s="1"/>
  <c r="I196" i="5"/>
  <c r="I187" i="5" s="1"/>
  <c r="F187" i="5" s="1"/>
  <c r="J179" i="5"/>
  <c r="K179" i="5"/>
  <c r="L179" i="5"/>
  <c r="M179" i="5"/>
  <c r="N179" i="5"/>
  <c r="O179" i="5"/>
  <c r="P179" i="5"/>
  <c r="Q179" i="5"/>
  <c r="R179" i="5"/>
  <c r="S179" i="5"/>
  <c r="J186" i="5"/>
  <c r="J180" i="5" s="1"/>
  <c r="K186" i="5"/>
  <c r="K180" i="5" s="1"/>
  <c r="L186" i="5"/>
  <c r="L180" i="5" s="1"/>
  <c r="M186" i="5"/>
  <c r="M180" i="5" s="1"/>
  <c r="N186" i="5"/>
  <c r="N180" i="5" s="1"/>
  <c r="O186" i="5"/>
  <c r="O180" i="5" s="1"/>
  <c r="P186" i="5"/>
  <c r="P180" i="5" s="1"/>
  <c r="Q186" i="5"/>
  <c r="Q180" i="5" s="1"/>
  <c r="R186" i="5"/>
  <c r="R180" i="5" s="1"/>
  <c r="S202" i="5"/>
  <c r="P202" i="5"/>
  <c r="P198" i="5"/>
  <c r="P197" i="5"/>
  <c r="S195" i="5"/>
  <c r="S194" i="5" s="1"/>
  <c r="R195" i="5"/>
  <c r="Q195" i="5"/>
  <c r="G195" i="5"/>
  <c r="H195" i="5"/>
  <c r="J195" i="5"/>
  <c r="K195" i="5"/>
  <c r="L195" i="5"/>
  <c r="M195" i="5"/>
  <c r="G186" i="5"/>
  <c r="G180" i="5" s="1"/>
  <c r="H186" i="5"/>
  <c r="H180" i="5" s="1"/>
  <c r="I189" i="5"/>
  <c r="F189" i="5" s="1"/>
  <c r="I188" i="5"/>
  <c r="F188" i="5" s="1"/>
  <c r="F197" i="5"/>
  <c r="F198" i="5"/>
  <c r="F207" i="5"/>
  <c r="F208" i="5"/>
  <c r="F209" i="5"/>
  <c r="F210" i="5"/>
  <c r="F211" i="5"/>
  <c r="F206" i="5"/>
  <c r="W7" i="2" l="1"/>
  <c r="W6" i="2" s="1"/>
  <c r="F196" i="5"/>
  <c r="F200" i="5"/>
  <c r="F195" i="5" s="1"/>
  <c r="S188" i="5"/>
  <c r="S189" i="5"/>
  <c r="I195" i="5"/>
  <c r="P195" i="5"/>
  <c r="P194" i="5" s="1"/>
  <c r="F186" i="5"/>
  <c r="F180" i="5" s="1"/>
  <c r="I186" i="5"/>
  <c r="I180" i="5" s="1"/>
  <c r="R302" i="5"/>
  <c r="P302" i="5"/>
  <c r="O302" i="5"/>
  <c r="N302" i="5"/>
  <c r="M302" i="5"/>
  <c r="L302" i="5"/>
  <c r="K302" i="5"/>
  <c r="J302" i="5"/>
  <c r="I302" i="5"/>
  <c r="F302" i="5"/>
  <c r="S295" i="5"/>
  <c r="S294" i="5" s="1"/>
  <c r="Q295" i="5"/>
  <c r="Q294" i="5" s="1"/>
  <c r="I295" i="5"/>
  <c r="I294" i="5" s="1"/>
  <c r="F295" i="5"/>
  <c r="F294" i="5" s="1"/>
  <c r="S289" i="5"/>
  <c r="S306" i="5" s="1"/>
  <c r="S288" i="5"/>
  <c r="S287" i="5"/>
  <c r="Q287" i="5" s="1"/>
  <c r="Q304" i="5" s="1"/>
  <c r="S286" i="5"/>
  <c r="Q286" i="5" s="1"/>
  <c r="R285" i="5"/>
  <c r="R279" i="5" s="1"/>
  <c r="R278" i="5" s="1"/>
  <c r="P285" i="5"/>
  <c r="P279" i="5" s="1"/>
  <c r="P278" i="5" s="1"/>
  <c r="P7" i="5" s="1"/>
  <c r="O285" i="5"/>
  <c r="O279" i="5" s="1"/>
  <c r="O278" i="5" s="1"/>
  <c r="O7" i="5" s="1"/>
  <c r="N285" i="5"/>
  <c r="N279" i="5" s="1"/>
  <c r="N278" i="5" s="1"/>
  <c r="N7" i="5" s="1"/>
  <c r="M285" i="5"/>
  <c r="M279" i="5" s="1"/>
  <c r="M278" i="5" s="1"/>
  <c r="L285" i="5"/>
  <c r="L279" i="5" s="1"/>
  <c r="L278" i="5" s="1"/>
  <c r="K285" i="5"/>
  <c r="K279" i="5" s="1"/>
  <c r="K278" i="5" s="1"/>
  <c r="J285" i="5"/>
  <c r="J279" i="5" s="1"/>
  <c r="J278" i="5" s="1"/>
  <c r="I285" i="5"/>
  <c r="I279" i="5" s="1"/>
  <c r="F285" i="5"/>
  <c r="F279" i="5" s="1"/>
  <c r="H278" i="5"/>
  <c r="G278" i="5"/>
  <c r="I269" i="5"/>
  <c r="H269" i="5"/>
  <c r="G269" i="5"/>
  <c r="F269" i="5"/>
  <c r="I267" i="5"/>
  <c r="I256" i="5" s="1"/>
  <c r="H267" i="5"/>
  <c r="H256" i="5" s="1"/>
  <c r="G267" i="5"/>
  <c r="G256" i="5" s="1"/>
  <c r="F267" i="5"/>
  <c r="F256" i="5" s="1"/>
  <c r="G238" i="5"/>
  <c r="F238" i="5" s="1"/>
  <c r="F237" i="5" s="1"/>
  <c r="I237" i="5"/>
  <c r="H237" i="5"/>
  <c r="I233" i="5"/>
  <c r="F233" i="5"/>
  <c r="I231" i="5"/>
  <c r="F231" i="5"/>
  <c r="G214" i="5"/>
  <c r="F214" i="5" s="1"/>
  <c r="F213" i="5" s="1"/>
  <c r="I213" i="5"/>
  <c r="H213" i="5"/>
  <c r="H212" i="5" s="1"/>
  <c r="L212" i="5" s="1"/>
  <c r="I205" i="5"/>
  <c r="F205" i="5"/>
  <c r="F179" i="5" s="1"/>
  <c r="I202" i="5"/>
  <c r="F202" i="5"/>
  <c r="I171" i="5"/>
  <c r="F171" i="5"/>
  <c r="I169" i="5"/>
  <c r="F169" i="5"/>
  <c r="F167" i="5"/>
  <c r="F166" i="5"/>
  <c r="F165" i="5"/>
  <c r="F164" i="5"/>
  <c r="F163" i="5"/>
  <c r="F162" i="5"/>
  <c r="F161" i="5"/>
  <c r="I160" i="5"/>
  <c r="F160" i="5" s="1"/>
  <c r="F159" i="5" s="1"/>
  <c r="H159" i="5"/>
  <c r="H140" i="5" s="1"/>
  <c r="G159" i="5"/>
  <c r="F154" i="5"/>
  <c r="F153" i="5"/>
  <c r="F152" i="5"/>
  <c r="F151" i="5"/>
  <c r="F150" i="5"/>
  <c r="F149" i="5"/>
  <c r="F148" i="5"/>
  <c r="M147" i="5"/>
  <c r="L147" i="5"/>
  <c r="K147" i="5"/>
  <c r="J147" i="5"/>
  <c r="I147" i="5"/>
  <c r="I141" i="5" s="1"/>
  <c r="H147" i="5"/>
  <c r="G147" i="5"/>
  <c r="F142" i="5"/>
  <c r="G141" i="5"/>
  <c r="M140" i="5"/>
  <c r="L140" i="5"/>
  <c r="K140" i="5"/>
  <c r="J140" i="5"/>
  <c r="I133" i="5"/>
  <c r="I104" i="5" s="1"/>
  <c r="M104" i="5" s="1"/>
  <c r="F133" i="5"/>
  <c r="F104" i="5" s="1"/>
  <c r="J104" i="5" s="1"/>
  <c r="I130" i="5"/>
  <c r="I122" i="5" s="1"/>
  <c r="H130" i="5"/>
  <c r="G130" i="5"/>
  <c r="F130" i="5"/>
  <c r="F122" i="5" s="1"/>
  <c r="H104" i="5"/>
  <c r="L104" i="5" s="1"/>
  <c r="G104" i="5"/>
  <c r="K104" i="5" s="1"/>
  <c r="I98" i="5"/>
  <c r="I70" i="5" s="1"/>
  <c r="F98" i="5"/>
  <c r="F70" i="5" s="1"/>
  <c r="J70" i="5" s="1"/>
  <c r="I96" i="5"/>
  <c r="F96" i="5"/>
  <c r="I94" i="5"/>
  <c r="F94" i="5"/>
  <c r="H87" i="5"/>
  <c r="G87" i="5"/>
  <c r="L70" i="5"/>
  <c r="G70" i="5"/>
  <c r="K70" i="5" s="1"/>
  <c r="F69" i="5"/>
  <c r="F68" i="5"/>
  <c r="F67" i="5"/>
  <c r="F66" i="5"/>
  <c r="F65" i="5"/>
  <c r="F64" i="5"/>
  <c r="I63" i="5"/>
  <c r="F63" i="5" s="1"/>
  <c r="S55" i="5"/>
  <c r="Q55" i="5" s="1"/>
  <c r="Q54" i="5" s="1"/>
  <c r="I55" i="5"/>
  <c r="I54" i="5" s="1"/>
  <c r="F55" i="5"/>
  <c r="F54" i="5" s="1"/>
  <c r="S52" i="5"/>
  <c r="Q52" i="5" s="1"/>
  <c r="N52" i="5"/>
  <c r="S51" i="5"/>
  <c r="S68" i="5" s="1"/>
  <c r="Q68" i="5" s="1"/>
  <c r="N51" i="5"/>
  <c r="S50" i="5"/>
  <c r="S67" i="5" s="1"/>
  <c r="Q67" i="5" s="1"/>
  <c r="N50" i="5"/>
  <c r="S49" i="5"/>
  <c r="Q49" i="5" s="1"/>
  <c r="N49" i="5"/>
  <c r="S48" i="5"/>
  <c r="Q48" i="5" s="1"/>
  <c r="N48" i="5"/>
  <c r="S47" i="5"/>
  <c r="Q47" i="5" s="1"/>
  <c r="N47" i="5"/>
  <c r="P46" i="5"/>
  <c r="I46" i="5"/>
  <c r="I40" i="5" s="1"/>
  <c r="F46" i="5"/>
  <c r="Q41" i="5"/>
  <c r="F41" i="5"/>
  <c r="R40" i="5"/>
  <c r="R39" i="5" s="1"/>
  <c r="G40" i="5"/>
  <c r="G39" i="5" s="1"/>
  <c r="K39" i="5" s="1"/>
  <c r="H39" i="5"/>
  <c r="I34" i="5"/>
  <c r="I8" i="5" s="1"/>
  <c r="M8" i="5" s="1"/>
  <c r="F34" i="5"/>
  <c r="F8" i="5" s="1"/>
  <c r="J8" i="5" s="1"/>
  <c r="I32" i="5"/>
  <c r="F32" i="5"/>
  <c r="I29" i="5"/>
  <c r="F29" i="5"/>
  <c r="L8" i="5"/>
  <c r="G8" i="5"/>
  <c r="K8" i="5" s="1"/>
  <c r="E7" i="5"/>
  <c r="D7" i="5"/>
  <c r="C7" i="5"/>
  <c r="G140" i="5" l="1"/>
  <c r="F194" i="5"/>
  <c r="Q51" i="5"/>
  <c r="Q289" i="5"/>
  <c r="Q306" i="5" s="1"/>
  <c r="I39" i="5"/>
  <c r="M39" i="5" s="1"/>
  <c r="F87" i="5"/>
  <c r="I194" i="5"/>
  <c r="I159" i="5"/>
  <c r="I140" i="5" s="1"/>
  <c r="H236" i="5"/>
  <c r="L236" i="5" s="1"/>
  <c r="S285" i="5"/>
  <c r="S279" i="5" s="1"/>
  <c r="S278" i="5" s="1"/>
  <c r="S186" i="5"/>
  <c r="S180" i="5" s="1"/>
  <c r="I179" i="5"/>
  <c r="S64" i="5"/>
  <c r="Q64" i="5" s="1"/>
  <c r="I87" i="5"/>
  <c r="S46" i="5"/>
  <c r="S40" i="5" s="1"/>
  <c r="Q40" i="5" s="1"/>
  <c r="Q50" i="5"/>
  <c r="Q46" i="5" s="1"/>
  <c r="R7" i="5"/>
  <c r="N46" i="5"/>
  <c r="I236" i="5"/>
  <c r="M236" i="5" s="1"/>
  <c r="S69" i="5"/>
  <c r="Q69" i="5" s="1"/>
  <c r="F236" i="5"/>
  <c r="J236" i="5" s="1"/>
  <c r="S304" i="5"/>
  <c r="S65" i="5"/>
  <c r="Q65" i="5" s="1"/>
  <c r="F147" i="5"/>
  <c r="I212" i="5"/>
  <c r="M212" i="5" s="1"/>
  <c r="F278" i="5"/>
  <c r="Q288" i="5"/>
  <c r="Q305" i="5" s="1"/>
  <c r="F141" i="5"/>
  <c r="F140" i="5" s="1"/>
  <c r="F212" i="5"/>
  <c r="J212" i="5" s="1"/>
  <c r="F40" i="5"/>
  <c r="I278" i="5"/>
  <c r="M70" i="5"/>
  <c r="Q303" i="5"/>
  <c r="G213" i="5"/>
  <c r="G212" i="5" s="1"/>
  <c r="K212" i="5" s="1"/>
  <c r="G237" i="5"/>
  <c r="G236" i="5" s="1"/>
  <c r="K236" i="5" s="1"/>
  <c r="S54" i="5"/>
  <c r="S66" i="5"/>
  <c r="Q66" i="5" s="1"/>
  <c r="S303" i="5"/>
  <c r="S305" i="5"/>
  <c r="L39" i="5"/>
  <c r="F39" i="5" l="1"/>
  <c r="F7" i="5" s="1"/>
  <c r="H7" i="5"/>
  <c r="L7" i="5"/>
  <c r="Q285" i="5"/>
  <c r="Q279" i="5" s="1"/>
  <c r="Q278" i="5" s="1"/>
  <c r="M7" i="5"/>
  <c r="Q302" i="5"/>
  <c r="S302" i="5"/>
  <c r="I7" i="5"/>
  <c r="K7" i="5"/>
  <c r="S63" i="5"/>
  <c r="G7" i="5"/>
  <c r="J39" i="5" l="1"/>
  <c r="J7" i="5" s="1"/>
  <c r="Q63" i="5"/>
  <c r="S39" i="5"/>
  <c r="S7" i="5" l="1"/>
  <c r="Q39" i="5"/>
  <c r="Q7" i="5" s="1"/>
</calcChain>
</file>

<file path=xl/sharedStrings.xml><?xml version="1.0" encoding="utf-8"?>
<sst xmlns="http://schemas.openxmlformats.org/spreadsheetml/2006/main" count="626" uniqueCount="252">
  <si>
    <t>Đơn vị tính: Triệu đồng</t>
  </si>
  <si>
    <t>STT</t>
  </si>
  <si>
    <t>CHỈ TIÊU</t>
  </si>
  <si>
    <t>TỔNG SỐ</t>
  </si>
  <si>
    <t>I</t>
  </si>
  <si>
    <t>II</t>
  </si>
  <si>
    <t>III</t>
  </si>
  <si>
    <t>IV</t>
  </si>
  <si>
    <t>V</t>
  </si>
  <si>
    <t>VI</t>
  </si>
  <si>
    <t>VII</t>
  </si>
  <si>
    <t>Chi sự nghiệp văn hóa thông tin, truyền thông, thể dục thể thao và phát thanh, truyền hình</t>
  </si>
  <si>
    <t xml:space="preserve">Sự nghiệp giáo dục </t>
  </si>
  <si>
    <t>VIII</t>
  </si>
  <si>
    <t>Chi quốc phòng</t>
  </si>
  <si>
    <t>a</t>
  </si>
  <si>
    <t>b</t>
  </si>
  <si>
    <t>1.1</t>
  </si>
  <si>
    <t>1.3</t>
  </si>
  <si>
    <t>1.2</t>
  </si>
  <si>
    <t>2.1</t>
  </si>
  <si>
    <t>2.2</t>
  </si>
  <si>
    <t>3.1</t>
  </si>
  <si>
    <t>3.2</t>
  </si>
  <si>
    <t>TỔNG HỢP KINH PHÍ CHI CHUYỂN NGUỒN NGÂN SÁCH HUYỆN VÀ NGÂN SÁCH XÃ</t>
  </si>
  <si>
    <t>Nội dung</t>
  </si>
  <si>
    <t>Trước điều chỉnh (trước QĐ 317)</t>
  </si>
  <si>
    <t>QĐ 317</t>
  </si>
  <si>
    <t>So sánh số liệu QĐ 317 và số liệu trước QĐ 317</t>
  </si>
  <si>
    <t>Số điều chỉnh lần này</t>
  </si>
  <si>
    <t>Sau điều chỉnh lần này</t>
  </si>
  <si>
    <t>Ghi chú</t>
  </si>
  <si>
    <t>Tổng cộng</t>
  </si>
  <si>
    <t>Trong đó</t>
  </si>
  <si>
    <t>Ngân sách huyện</t>
  </si>
  <si>
    <t>Ngân sách xã</t>
  </si>
  <si>
    <t>Ngân sách tỉnh</t>
  </si>
  <si>
    <t>Thành phố Lào Cai</t>
  </si>
  <si>
    <t>Tổng số điều chuyển các xã chưa khớp với BT</t>
  </si>
  <si>
    <t>Ngân sách cấp huyện</t>
  </si>
  <si>
    <t>Chưa thể hiện số CN về tỉnh tại QĐ 317</t>
  </si>
  <si>
    <t>Điều chỉnh về tỉnh</t>
  </si>
  <si>
    <t>Đơn vị:...........</t>
  </si>
  <si>
    <t>Điều chỉnh về các xã TP LC cũ</t>
  </si>
  <si>
    <t xml:space="preserve">Phường Cam Đường </t>
  </si>
  <si>
    <t xml:space="preserve">Phường Lào Cai </t>
  </si>
  <si>
    <t xml:space="preserve">Xã Cốc San </t>
  </si>
  <si>
    <t xml:space="preserve">Xã Hợp Thành  </t>
  </si>
  <si>
    <t>Điều chỉnh các xã khác</t>
  </si>
  <si>
    <t>Xã:...........</t>
  </si>
  <si>
    <t>Ngân sách cấp xã</t>
  </si>
  <si>
    <t>Điều chỉnh từ các xã của huyện khác về các xã của TPLC cũ</t>
  </si>
  <si>
    <t>Chuyển xã Bản Phiệt từ huyện Bảo Thắng về Phường Lào Cai</t>
  </si>
  <si>
    <t>2.3</t>
  </si>
  <si>
    <t>Điều chỉnh đi các xã khác</t>
  </si>
  <si>
    <t>Chuyển xã Thống Nhất của TPLC cũ nhập vào xã Gia Phú (mới)</t>
  </si>
  <si>
    <t>Ngân sách cấp xã sau sát nhập</t>
  </si>
  <si>
    <t>Đã bao gồm số liệu tại mục 2</t>
  </si>
  <si>
    <t>3.3</t>
  </si>
  <si>
    <t>3.4</t>
  </si>
  <si>
    <t>Thị xã Sa Pa</t>
  </si>
  <si>
    <t>Điều chỉnh về các xã của TX cũ</t>
  </si>
  <si>
    <t>Xã Mường Bo</t>
  </si>
  <si>
    <t xml:space="preserve">Xã Bản Hồ </t>
  </si>
  <si>
    <t>Phường Sa Pa</t>
  </si>
  <si>
    <t>Xã Tả Phìn</t>
  </si>
  <si>
    <t>Xã Tả Van</t>
  </si>
  <si>
    <t>Xã Ngã Chỉ Sơn</t>
  </si>
  <si>
    <t>Ngân sách cấp xã (cũ)</t>
  </si>
  <si>
    <t>3.5</t>
  </si>
  <si>
    <t>3.6</t>
  </si>
  <si>
    <t>Huyện Bảo Thắng</t>
  </si>
  <si>
    <t>Tổng số điều chuyển các xã chưa khớp với TPLC</t>
  </si>
  <si>
    <t>Điều chỉnh về các xã của huyện cũ</t>
  </si>
  <si>
    <t>Xã Phong Hải</t>
  </si>
  <si>
    <t>Xã Xuân Quang</t>
  </si>
  <si>
    <t>Xã Tằng Lỏong</t>
  </si>
  <si>
    <t>Xã Gia Phú</t>
  </si>
  <si>
    <t>Xã Bảo Thắng</t>
  </si>
  <si>
    <t>Điều chỉnh từ các xã của huyện khác về các xã của huyện cũ</t>
  </si>
  <si>
    <t>Huyện Bảo Yên</t>
  </si>
  <si>
    <t>Xã Bảo Yên</t>
  </si>
  <si>
    <t xml:space="preserve">Xã Nghĩa Đô       </t>
  </si>
  <si>
    <t>Xã Thượng Hà</t>
  </si>
  <si>
    <t>Xã Xuân Hòa</t>
  </si>
  <si>
    <t>Xã Phúc Khánh</t>
  </si>
  <si>
    <t>Xã Bảo Hà</t>
  </si>
  <si>
    <t>Chuyển xã Tân An, Tân Thượng của huyện Văn Bàn cũ nhập vào xã Bảo Hà</t>
  </si>
  <si>
    <t>Huyện Bát Xát</t>
  </si>
  <si>
    <t xml:space="preserve">Xã Mường Hum </t>
  </si>
  <si>
    <t>Xã Dền Sáng</t>
  </si>
  <si>
    <t xml:space="preserve">Xã Y Tý </t>
  </si>
  <si>
    <t>Xã A Mú Sung</t>
  </si>
  <si>
    <t>Xã Trịnh Tường</t>
  </si>
  <si>
    <t xml:space="preserve">Xã Bản Xèo </t>
  </si>
  <si>
    <t>Xã Bát Xát</t>
  </si>
  <si>
    <t>3.7</t>
  </si>
  <si>
    <t>Huyện Bắc Hà</t>
  </si>
  <si>
    <t>Xã Cốc Lầu</t>
  </si>
  <si>
    <t>Xã Bảo Nhai</t>
  </si>
  <si>
    <t>Xã Tả Củ Tỷ</t>
  </si>
  <si>
    <t>Xã Bản Liền</t>
  </si>
  <si>
    <t>Xã Lùng Phình</t>
  </si>
  <si>
    <t xml:space="preserve"> Xã Bắc Hà</t>
  </si>
  <si>
    <t xml:space="preserve">Chuyển xã Lủng Thẩn của huyện SMC nhập vào xã Lùng Phình </t>
  </si>
  <si>
    <t>Huyện Si Ma Cai</t>
  </si>
  <si>
    <t>Xã Si Ma Cai</t>
  </si>
  <si>
    <t>Xã Sín Chéng</t>
  </si>
  <si>
    <t xml:space="preserve">Chuyển xã Lủng Thẩn nhập vào xã Lùng Phình </t>
  </si>
  <si>
    <t>Huyện Văn Bàn</t>
  </si>
  <si>
    <t>Xã Võ Lao</t>
  </si>
  <si>
    <t xml:space="preserve">Xã Khánh Yên </t>
  </si>
  <si>
    <t>Xã Văn Bàn</t>
  </si>
  <si>
    <t>Xã Dương Quỳ</t>
  </si>
  <si>
    <t>Xã Chiềng Ken</t>
  </si>
  <si>
    <t>Xã Minh Lương</t>
  </si>
  <si>
    <t>Xã Nậm Chày</t>
  </si>
  <si>
    <t>Xã Nậm Xé</t>
  </si>
  <si>
    <t>3.8</t>
  </si>
  <si>
    <t>IX</t>
  </si>
  <si>
    <t>Huyện Mường Khương</t>
  </si>
  <si>
    <t>Xã Pha Long</t>
  </si>
  <si>
    <t xml:space="preserve">Xã Mường Khương </t>
  </si>
  <si>
    <t xml:space="preserve">Xã Bản Lầu </t>
  </si>
  <si>
    <t>Xã Cao Sơn</t>
  </si>
  <si>
    <t>Chuyển xã Tòng Sành từ huyện Bát Xát về Phường Lào Cai</t>
  </si>
  <si>
    <t>Xong</t>
  </si>
  <si>
    <t>Dự toán sau điều chỉnh</t>
  </si>
  <si>
    <t>Xã Bản Cái, Cốc Lầu, Nậm Lúc</t>
  </si>
  <si>
    <t>Kinh phí đã được cấp (ghi số QĐ)</t>
  </si>
  <si>
    <t>Dự toán bổ sung lần này</t>
  </si>
  <si>
    <t>Kinh phí mua sắm, sửa chữa trang thiết bị theo Nghị quyết 28</t>
  </si>
  <si>
    <t>Kinh phí hỗ trợ duy trì, cập nhật nâng cấp các phần mềm  KT</t>
  </si>
  <si>
    <t xml:space="preserve">Kinh phí hỗ trợ trích lập quỹ thi đua khen thưởng hàng năm </t>
  </si>
  <si>
    <t>Công an</t>
  </si>
  <si>
    <t>Tập huấn nghiệp vụ Công tác Văn thư lưu trữ, kê khai TS, quy chế dân chủ, thi đua khen thưởng</t>
  </si>
  <si>
    <t>Kinh phí hoạt động  cho công tác ATTP  trên địa bàn</t>
  </si>
  <si>
    <t xml:space="preserve">Kinh phí hoạt động công tác lưu trữ </t>
  </si>
  <si>
    <t>Chi hỗ trợ hoạt động của các Ban công tác mặt trận, Chi hội phụ nữ, Chi hội nông dân, Chi hội cựu chiến binh, Đoàn thanh niên ở các thôn (3tr/ tổ chức/ năm)</t>
  </si>
  <si>
    <t>Chi phí hỗ trợ giám sát đầu tư cộng đồng theo NĐ 29/2021/NĐ-CP ngày 26/3/2021 của CP (10trđ/xã)</t>
  </si>
  <si>
    <t>Kinh phí hoạt động Ban Thanh tra nhân dân theo TT 63/2017/TT-BTC</t>
  </si>
  <si>
    <t>Hỗ trợ ban công tác mặt trận ở khu dân cư (7tr/khu dân cư/năm)</t>
  </si>
  <si>
    <t xml:space="preserve"> Kinh phí thực hiện Cuộc vận động “Toàn dân đoàn kết xây dựng nông thôn mới, đô thị văn minh” </t>
  </si>
  <si>
    <t>KP hoạt động của thôn, tổ dân phố theo NQ 16/NQ-HĐND ngày 8/12/2023 . 2tr/thôn (tổ dân phố)/ năm</t>
  </si>
  <si>
    <t>Kinh phí hoạt động của cụm loa truyền thanh thôn, bản, tổ dân phố (5tr/cụm loa/năm)</t>
  </si>
  <si>
    <t xml:space="preserve">Nhà văn hóa cộng đồng khu dân cư: 5 triệu đồng/nhà văn hóa/năm. </t>
  </si>
  <si>
    <t>Hỗ trợ kinh phí duy trì hoạt động của Trung tâm Văn hóa - Thể thao cấp xã và Nhà văn hóa cộng đồng khu dân cư ở thôn (Trung tâm Văn hóa – Thể thao cấp xã: 10 triệu đồng/xã/năm)</t>
  </si>
  <si>
    <t>Phụ cấp trực</t>
  </si>
  <si>
    <t xml:space="preserve">Chi thường xuyên theo biên chế </t>
  </si>
  <si>
    <t>Kinh phí phục vụ tập huấn, huấn luyện, diễn tập, luyện tập dân quân theo Luật dân quân tự vệ</t>
  </si>
  <si>
    <t>Kinh phí hỗ trợ học phí cho GV học nâng chuẩn( KH số 2463 ngày 31.12.2025)</t>
  </si>
  <si>
    <t>Phụ biểu 01a chi tiết kèm theo</t>
  </si>
  <si>
    <t>-</t>
  </si>
  <si>
    <t>Kinh phí hỗ trợ bồi dưỡng, thi học sinh giỏi cấp tỉnh năm học 2025-2026</t>
  </si>
  <si>
    <t>Kinh phí tiền lương và phụ cấp</t>
  </si>
  <si>
    <t>Kinh phí tiền thưởng theo NĐ 73</t>
  </si>
  <si>
    <t xml:space="preserve">Kinh phí bổ sung kỳ này </t>
  </si>
  <si>
    <t>BIỂU CHI TIẾT DỰ TOÁN BỔ SUNG NĂM 2025</t>
  </si>
  <si>
    <t xml:space="preserve">Phòng Kinh tế </t>
  </si>
  <si>
    <t xml:space="preserve">Trung tâm phục vụ hành chính công </t>
  </si>
  <si>
    <t xml:space="preserve">Phòng văn hóa -xã hội </t>
  </si>
  <si>
    <t xml:space="preserve">Trung tâm dịch vụ tổng hợp </t>
  </si>
  <si>
    <t xml:space="preserve">Kinh phí phục vụ công tác bầu cử đại biểu  Quốc hội khóa XVI và đại biểu HĐND các cấp tỉnh Lào Cai, nhiệm kỳ 2026-2031 đối với các cơ quan, đơn vị, các tổ bầu cử </t>
  </si>
  <si>
    <t>Biểu 01</t>
  </si>
  <si>
    <t>(Kèm theo Tờ trình số: 29  /TTr-UBND ngày 27 tháng 3 năm 2026 của UBND xã Lùng Phình)</t>
  </si>
  <si>
    <t xml:space="preserve">Văn phòng Đảng ủy </t>
  </si>
  <si>
    <t>Chi tiền bồi dưỡng các cuộc họp Ban chỉ đạo 50 trđ; chi tiếp công dân giám sát, kiểm tra 10 trđ</t>
  </si>
  <si>
    <t>Chi tổ chức các hội nghị hiệp thương của UBMTTQ Việt Nam</t>
  </si>
  <si>
    <t>Chi tiền công tác phục vụ bầu cử 30trđ</t>
  </si>
  <si>
    <t xml:space="preserve">Phụ lục 01 kèm theo </t>
  </si>
  <si>
    <r>
      <t>Kinh phí tổ chức phát động " Tết trồng cây đời đời nhớ ơn Bắc Hồ" xuân Bính Ngọ năm 2026</t>
    </r>
    <r>
      <rPr>
        <i/>
        <sz val="11"/>
        <rFont val="Times New Roman"/>
        <family val="1"/>
      </rPr>
      <t>(Tờ trình số 09/TTr-PKT ngày 30/01/2026 )</t>
    </r>
  </si>
  <si>
    <r>
      <t>Kinh phí sửa chữa phòng làm việc trung tâm PCHCC</t>
    </r>
    <r>
      <rPr>
        <i/>
        <sz val="11"/>
        <rFont val="Times New Roman"/>
        <family val="1"/>
      </rPr>
      <t>(Tờ trình số 03/TTr-TTPVHCC  ngày 05/3/2026 )</t>
    </r>
  </si>
  <si>
    <t xml:space="preserve">Điều chỉnh giảm dự toán do hết nhu cầu sử dụng </t>
  </si>
  <si>
    <r>
      <t>Kinh phí tổ chức lế hội" Điểm hẹn ngắm hoa lê, say hoa mận" năm 2026</t>
    </r>
    <r>
      <rPr>
        <i/>
        <sz val="11"/>
        <rFont val="Times New Roman"/>
        <family val="1"/>
      </rPr>
      <t>(Tờ trình số 37/TTr-PVHXH ngày 25/2/2026)</t>
    </r>
  </si>
  <si>
    <r>
      <t>Kinh phí tổ chức cuộc thi "Sáng kiến bảo đảm trật tự trường học về phòng, chống bạo lực học đường" ngành GD xã Lùng Phình năm 2026</t>
    </r>
    <r>
      <rPr>
        <i/>
        <sz val="11"/>
        <rFont val="Times New Roman"/>
        <family val="1"/>
      </rPr>
      <t>(Tờ trình số 57/TTr-PVHXH ngày 20/3/2026)</t>
    </r>
  </si>
  <si>
    <t>Chi tiền Ban tổ chức, ban giám khảo 4,862 triệu đồng; chi tiền giải 2,4 triệu đồng; chi tiền nước uống 0,2 triệu đồng</t>
  </si>
  <si>
    <r>
      <t xml:space="preserve">Kinh phí đảm bảo tổ chức Lễ giao, nhận quân xã Lùng Phình năm 2026 </t>
    </r>
    <r>
      <rPr>
        <i/>
        <sz val="11"/>
        <rFont val="Times New Roman"/>
        <family val="1"/>
      </rPr>
      <t>( Tờ trình số 06/TTr-QS ngày 24/02/2026</t>
    </r>
  </si>
  <si>
    <r>
      <t>Kinh phí đón quân nhân trở về địa phương và tiễn quân nhân lên đường nhập ngũ năm 2026</t>
    </r>
    <r>
      <rPr>
        <i/>
        <sz val="11"/>
        <rFont val="Times New Roman"/>
        <family val="1"/>
      </rPr>
      <t>( Tờ trình số 05/TTr-QS ngày 26/02/2026</t>
    </r>
  </si>
  <si>
    <t>Chi tiền ăn đón quân nhân nhập ngũ, chi tiền tặng quà cho quân nhân xuất ngũ 7 triệu đồng; chi tiền thuê xe 3 triệu đồng; chi tặng quà cho quân nhân nhập ngũ 6 triệu; chi thuê xe cho quân nhân nhập ngũ, 4 triệu đồng; Chi tiền ăn, nước uống 5 triệu đồng; chi tiền tặng quà, vật chất nhu yếu phẩm 15 triệu đồng</t>
  </si>
  <si>
    <r>
      <t xml:space="preserve">Kinh phí  tổ chức hội ngị tuyên tuyền pháp luật xây dựng xã không ma túy </t>
    </r>
    <r>
      <rPr>
        <i/>
        <sz val="11"/>
        <rFont val="Times New Roman"/>
        <family val="1"/>
      </rPr>
      <t>( Tờ trình số 150/UBND-VHXH ngày 24/2/2026)</t>
    </r>
  </si>
  <si>
    <r>
      <t>Kinh phí Chi công tác PCCC &amp; CNCH năm 2025</t>
    </r>
    <r>
      <rPr>
        <i/>
        <sz val="11"/>
        <rFont val="Times New Roman"/>
        <family val="1"/>
      </rPr>
      <t>(Tờ trình số 50/DT-CAX)</t>
    </r>
  </si>
  <si>
    <t>Chi tiền mô hình tổ liên PCCC thôn Lùng Phình, mô hình điểm chữa cháy công cộng thôn Seng Sui, Sín Chải 12 triệu đồng</t>
  </si>
  <si>
    <t>Chi tiền pano, áp phích 30 triệu đồng</t>
  </si>
  <si>
    <r>
      <t>Kinh phí trang bị phương tiện phòng cháy chữa cháy</t>
    </r>
    <r>
      <rPr>
        <i/>
        <sz val="11"/>
        <rFont val="Times New Roman"/>
        <family val="1"/>
      </rPr>
      <t>(TTr 07/TTr-TTrH   ngày 8/3/2026 )</t>
    </r>
  </si>
  <si>
    <t xml:space="preserve">Trường PTDTBT THCS số 1 Lùng Thẩn </t>
  </si>
  <si>
    <t>Chi tiền hỗ trợ học sinh đi thi 9  triệu đồng; Chi tiền giấy chứng nhận, khung giấy khen 1 triệu đồng; chi hỗ trợ người phụ trách lớp ôn luyện thi cấp tỉnh 5 triệu đồng; Chi hỗ trợ ôn luyện thi học sinh giỏi 38  triệu đồng.</t>
  </si>
  <si>
    <t>Chi mua cây giống 12 triệu đồng; phân bón 3 triệu đồng; chi phí thuê xe vận chuyển 11 triệu đồng; chi khác 8 triệu đồng</t>
  </si>
  <si>
    <t>Chi tiền trang trí khánh tiêt, bangzon, hỗ trợ tiền ăn, mua dụng cụ</t>
  </si>
  <si>
    <t xml:space="preserve">Chi hoạt động của các cơ quan nhà nước, Đảng, đoàn thể </t>
  </si>
  <si>
    <t xml:space="preserve">UB Mặt trận Tổ quốc Việt Nam </t>
  </si>
  <si>
    <t>Kinh phí ra quân xây dựng nông thôn mới( Tờ trình số  18/TTr-PKT ngày 05/3/2026</t>
  </si>
  <si>
    <t xml:space="preserve"> Chi mua bình chữa cháy, vật dụng 28 triệu đồng.</t>
  </si>
  <si>
    <t>Đơn vị: Triệu đồng</t>
  </si>
  <si>
    <t>NỘI DUNG</t>
  </si>
  <si>
    <t>BIÊN CHẾ ĐƯỢC CẤP CÓ THẨM QUYỀN GIAO HOẶC PHÊ DUYỆT NĂM 2026</t>
  </si>
  <si>
    <t>TỔNG SỐ ĐỐI TƯỢNG CÓ MẶT ĐẾN 01/1/2026</t>
  </si>
  <si>
    <t>QUỸ TIỀN LƯƠNG, PHỤ CẤP, TRỢ CẤP NĂM 2026 THEO TIỀN LƯƠNG 2,34</t>
  </si>
  <si>
    <t>HỆ SỐ LƯƠNG, PHỤ CẤP BÌNH QUÂN</t>
  </si>
  <si>
    <t>TỔNG CỘNG</t>
  </si>
  <si>
    <t>MỨC LƯƠNG THEO NGẠCH, BẬC, CHỨC VỤ</t>
  </si>
  <si>
    <t>TỔNG CÁC KHOẢN PHỤ CẤP, TRỢ CẤP (1)</t>
  </si>
  <si>
    <t>CÁC KHOẢN ĐÓNG GÓP, BHXH, BHYT, KPCĐ, BHTN (2)</t>
  </si>
  <si>
    <t>HỆ SỐ LƯƠNG, NGẠCH, BẬC BÌNH QUÂN</t>
  </si>
  <si>
    <t>HỆ SỐ PHỤ CẤP BÌNH QUÂN</t>
  </si>
  <si>
    <t>Cán bộ công chức</t>
  </si>
  <si>
    <t>Phụ cấp chức vụ theo NĐ 72/2020</t>
  </si>
  <si>
    <t>phụ cấp hàng tháng QP</t>
  </si>
  <si>
    <t>Thâm niên QP</t>
  </si>
  <si>
    <t>Đặc thù QP</t>
  </si>
  <si>
    <t>Lương cơ sở</t>
  </si>
  <si>
    <t>Số tháng</t>
  </si>
  <si>
    <t>PHỤ CẤP KHU VỰC</t>
  </si>
  <si>
    <t>PHỤ CẤP CHỨC VỤ</t>
  </si>
  <si>
    <t>PHỤ CẤP THÂM NIÊN VƯỢT KHUNG</t>
  </si>
  <si>
    <t>PHỤ CẤP ƯU ĐÃI NGÀNH</t>
  </si>
  <si>
    <t>PHỤ CẤP THU HÚT</t>
  </si>
  <si>
    <t>PHỤ CẤP CÔNG TÁC LÂU NĂM</t>
  </si>
  <si>
    <t>PHỤ CẤP CÔNG VỤ</t>
  </si>
  <si>
    <t>PHỤ CẤP CÔNG TÁC ĐẢNG</t>
  </si>
  <si>
    <t>PHỤ CẤP THÂM NIÊN NGHỀ</t>
  </si>
  <si>
    <t>PHỤ CẤP KHÁC</t>
  </si>
  <si>
    <t>Hệ số lương chính</t>
  </si>
  <si>
    <t>Hệ số chức vụ</t>
  </si>
  <si>
    <t>Thâm niên vượt khung</t>
  </si>
  <si>
    <t>Bảo lưu</t>
  </si>
  <si>
    <t>PC khu vực</t>
  </si>
  <si>
    <t>PC lâu năm</t>
  </si>
  <si>
    <t>PC công vụ</t>
  </si>
  <si>
    <t>PC thu hút</t>
  </si>
  <si>
    <t>Phụ cấp 5% loại xã</t>
  </si>
  <si>
    <t>PC kiêm nhiệm (HĐND) KTT</t>
  </si>
  <si>
    <t>Tổng hệ số</t>
  </si>
  <si>
    <t>2</t>
  </si>
  <si>
    <t>5=6+7+18</t>
  </si>
  <si>
    <t>7= 8 +...+17</t>
  </si>
  <si>
    <t>19=6/4/12/2,34</t>
  </si>
  <si>
    <t>20=7/4/12/2,34</t>
  </si>
  <si>
    <t xml:space="preserve">Trung tâm dịch vụ tổng hợp xã Lùng Phình </t>
  </si>
  <si>
    <t>Vàng Seo Bình</t>
  </si>
  <si>
    <t>Trương Văn Dũng</t>
  </si>
  <si>
    <t>Lý Minh Hồng</t>
  </si>
  <si>
    <t xml:space="preserve">Nguyễn Thị Hồng Phượng </t>
  </si>
  <si>
    <t>Lưu Thị Dung</t>
  </si>
  <si>
    <t>Nguyễn Mạnh Cường</t>
  </si>
  <si>
    <t xml:space="preserve">Đào Thị Chín </t>
  </si>
  <si>
    <t>Ly A Minh</t>
  </si>
  <si>
    <t>Kinh phí hoạt động theo biên chế( 8 biên chế x 16,3 triệu đồng/ biên chế)</t>
  </si>
  <si>
    <t>Phụ biểu 01</t>
  </si>
  <si>
    <r>
      <t xml:space="preserve">DỰ TOÁN QUỸ TIỀN  LƯƠNG, PHỤ CẤP, TRỢ CẤP  NĂM 2026
</t>
    </r>
    <r>
      <rPr>
        <i/>
        <sz val="10"/>
        <rFont val="Times New Roman"/>
        <family val="1"/>
      </rPr>
      <t>( Kèm theo Tờ trình số 29/TTr-UBND ngày 27 tháng 3 năm 2026 của UBND xã Lùng Phình)</t>
    </r>
  </si>
  <si>
    <t>Chi tiền trang trí khánh tiết 42 triệu đồng; Chi tiền giải 15 triệu đồng; Chi tiền chi khác  90 triệu đồng.</t>
  </si>
  <si>
    <t>Chi lắp khung nhôm kính ngăn phòng 30 triệu đồng; Chi cửa nhôm kính 5 triệu đồng; Công lắp đặt 5 triệu đồng</t>
  </si>
  <si>
    <t>Tiền ăn: 6 triệu đồng; Tiền quà: 16 triệu đồng: Tiền xe: 4 Trđ; Khánh tiết: 2 triệu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</si>
</sst>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#,###"/>
    <numFmt numFmtId="166" formatCode="_-* #,##0\ _₫_-;\-* #,##0\ _₫_-;_-* &quot;-&quot;??\ _₫_-;_-@_-"/>
    <numFmt numFmtId="167" formatCode="_-* #,##0_-;\-* #,##0_-;_-* &quot;-&quot;??_-;_-@_-"/>
    <numFmt numFmtId="168" formatCode="_(* #,##0_);_(* \(#,##0\);_(* &quot;-&quot;??_);_(@_)"/>
    <numFmt numFmtId="169" formatCode="#,###.00"/>
    <numFmt numFmtId="170" formatCode="_(* #.##0.00_);_(* \(#.##0.00\);_(* &quot;-&quot;??_);_(@_)"/>
    <numFmt numFmtId="171" formatCode="_-* #,##0.00\ _₫_-;\-* #,##0.00\ _₫_-;_-* &quot;-&quot;??\ _₫_-;_-@_-"/>
    <numFmt numFmtId="172" formatCode="#,##0.0"/>
    <numFmt numFmtId="173" formatCode="_(* ###,0&quot;.&quot;00_);_(* \(###,0&quot;.&quot;00\);_(* &quot;-&quot;??_);_(@_)"/>
  </numFmts>
  <fonts count="35" x14ac:knownFonts="1"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.VnTime"/>
      <family val="2"/>
    </font>
    <font>
      <sz val="10"/>
      <name val="Helv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i/>
      <sz val="14"/>
      <color theme="1"/>
      <name val="Times New Roman"/>
      <family val="1"/>
    </font>
    <font>
      <i/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name val=".VnArial Narrow"/>
      <family val="2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u/>
      <sz val="10"/>
      <name val="Times New Roman"/>
      <family val="1"/>
    </font>
    <font>
      <sz val="14"/>
      <name val=".VnTime"/>
      <family val="2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20" fillId="0" borderId="0"/>
    <xf numFmtId="0" fontId="6" fillId="0" borderId="0" applyNumberFormat="0" applyFill="0" applyBorder="0" applyAlignment="0" applyProtection="0"/>
    <xf numFmtId="170" fontId="2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5" fillId="0" borderId="0"/>
    <xf numFmtId="0" fontId="24" fillId="0" borderId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4" fillId="0" borderId="0"/>
    <xf numFmtId="0" fontId="25" fillId="0" borderId="0"/>
    <xf numFmtId="9" fontId="1" fillId="0" borderId="0" applyFont="0" applyFill="0" applyBorder="0" applyAlignment="0" applyProtection="0"/>
    <xf numFmtId="0" fontId="5" fillId="0" borderId="0"/>
    <xf numFmtId="0" fontId="25" fillId="0" borderId="0"/>
    <xf numFmtId="173" fontId="32" fillId="0" borderId="0" applyFont="0" applyFill="0" applyBorder="0" applyAlignment="0" applyProtection="0"/>
  </cellStyleXfs>
  <cellXfs count="239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10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6" fontId="11" fillId="0" borderId="0" xfId="1" applyNumberFormat="1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66" fontId="10" fillId="0" borderId="2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4" xfId="1" applyNumberFormat="1" applyFont="1" applyBorder="1" applyAlignment="1">
      <alignment horizontal="right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166" fontId="10" fillId="3" borderId="4" xfId="1" applyNumberFormat="1" applyFont="1" applyFill="1" applyBorder="1" applyAlignment="1">
      <alignment horizontal="right" vertical="center" wrapText="1"/>
    </xf>
    <xf numFmtId="3" fontId="10" fillId="3" borderId="4" xfId="0" applyNumberFormat="1" applyFont="1" applyFill="1" applyBorder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66" fontId="10" fillId="0" borderId="4" xfId="1" applyNumberFormat="1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166" fontId="11" fillId="0" borderId="4" xfId="1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166" fontId="14" fillId="0" borderId="4" xfId="1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3" fontId="15" fillId="2" borderId="4" xfId="0" applyNumberFormat="1" applyFont="1" applyFill="1" applyBorder="1" applyAlignment="1">
      <alignment horizontal="justify" vertical="center" wrapText="1"/>
    </xf>
    <xf numFmtId="0" fontId="8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3" fontId="16" fillId="2" borderId="4" xfId="1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vertical="center" wrapText="1"/>
    </xf>
    <xf numFmtId="3" fontId="15" fillId="2" borderId="4" xfId="1" applyNumberFormat="1" applyFont="1" applyFill="1" applyBorder="1" applyAlignment="1">
      <alignment horizontal="right" vertical="center" wrapText="1"/>
    </xf>
    <xf numFmtId="3" fontId="11" fillId="0" borderId="4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wrapText="1"/>
    </xf>
    <xf numFmtId="166" fontId="15" fillId="2" borderId="4" xfId="1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vertical="center"/>
    </xf>
    <xf numFmtId="3" fontId="8" fillId="0" borderId="4" xfId="0" applyNumberFormat="1" applyFont="1" applyBorder="1" applyAlignment="1">
      <alignment horizontal="right" vertical="center" wrapText="1"/>
    </xf>
    <xf numFmtId="166" fontId="11" fillId="0" borderId="4" xfId="1" applyNumberFormat="1" applyFont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166" fontId="14" fillId="0" borderId="4" xfId="1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3" fontId="15" fillId="2" borderId="4" xfId="2" applyNumberFormat="1" applyFont="1" applyFill="1" applyBorder="1" applyAlignment="1">
      <alignment horizontal="left" vertical="center" wrapText="1"/>
    </xf>
    <xf numFmtId="3" fontId="10" fillId="0" borderId="4" xfId="0" applyNumberFormat="1" applyFont="1" applyBorder="1" applyAlignment="1">
      <alignment vertical="center"/>
    </xf>
    <xf numFmtId="166" fontId="16" fillId="2" borderId="4" xfId="1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 wrapText="1"/>
    </xf>
    <xf numFmtId="3" fontId="16" fillId="2" borderId="4" xfId="2" applyNumberFormat="1" applyFont="1" applyFill="1" applyBorder="1" applyAlignment="1">
      <alignment horizontal="left" vertical="center" wrapText="1"/>
    </xf>
    <xf numFmtId="3" fontId="14" fillId="0" borderId="4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3" fontId="15" fillId="2" borderId="5" xfId="2" applyNumberFormat="1" applyFont="1" applyFill="1" applyBorder="1" applyAlignment="1">
      <alignment horizontal="left" vertical="center" wrapText="1"/>
    </xf>
    <xf numFmtId="166" fontId="17" fillId="0" borderId="5" xfId="1" applyNumberFormat="1" applyFont="1" applyBorder="1" applyAlignment="1">
      <alignment vertical="center"/>
    </xf>
    <xf numFmtId="3" fontId="14" fillId="0" borderId="5" xfId="0" applyNumberFormat="1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166" fontId="10" fillId="4" borderId="4" xfId="1" applyNumberFormat="1" applyFont="1" applyFill="1" applyBorder="1" applyAlignment="1">
      <alignment horizontal="right" vertical="center" wrapText="1"/>
    </xf>
    <xf numFmtId="3" fontId="10" fillId="4" borderId="4" xfId="0" applyNumberFormat="1" applyFont="1" applyFill="1" applyBorder="1" applyAlignment="1">
      <alignment horizontal="right" vertical="center" wrapText="1"/>
    </xf>
    <xf numFmtId="3" fontId="10" fillId="4" borderId="4" xfId="0" applyNumberFormat="1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11" fillId="4" borderId="0" xfId="0" applyFont="1" applyFill="1" applyAlignment="1">
      <alignment vertical="center"/>
    </xf>
    <xf numFmtId="0" fontId="11" fillId="4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 wrapText="1"/>
    </xf>
    <xf numFmtId="3" fontId="11" fillId="0" borderId="4" xfId="1" applyNumberFormat="1" applyFont="1" applyFill="1" applyBorder="1" applyAlignment="1">
      <alignment vertical="center"/>
    </xf>
    <xf numFmtId="3" fontId="14" fillId="0" borderId="4" xfId="1" applyNumberFormat="1" applyFont="1" applyBorder="1" applyAlignment="1">
      <alignment vertical="center"/>
    </xf>
    <xf numFmtId="1" fontId="14" fillId="0" borderId="4" xfId="0" applyNumberFormat="1" applyFont="1" applyBorder="1" applyAlignment="1">
      <alignment vertical="center"/>
    </xf>
    <xf numFmtId="3" fontId="10" fillId="0" borderId="4" xfId="1" applyNumberFormat="1" applyFont="1" applyBorder="1" applyAlignment="1">
      <alignment vertical="center"/>
    </xf>
    <xf numFmtId="3" fontId="11" fillId="0" borderId="4" xfId="1" applyNumberFormat="1" applyFont="1" applyBorder="1" applyAlignment="1">
      <alignment vertical="center"/>
    </xf>
    <xf numFmtId="167" fontId="14" fillId="0" borderId="4" xfId="1" applyNumberFormat="1" applyFont="1" applyBorder="1" applyAlignment="1">
      <alignment vertical="center"/>
    </xf>
    <xf numFmtId="0" fontId="2" fillId="0" borderId="0" xfId="0" applyFont="1"/>
    <xf numFmtId="168" fontId="22" fillId="0" borderId="2" xfId="21" applyNumberFormat="1" applyFont="1" applyFill="1" applyBorder="1" applyAlignment="1">
      <alignment vertical="center" wrapText="1"/>
    </xf>
    <xf numFmtId="165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3" fontId="22" fillId="0" borderId="2" xfId="14" applyNumberFormat="1" applyFont="1" applyBorder="1" applyAlignment="1">
      <alignment horizontal="right" vertical="center"/>
    </xf>
    <xf numFmtId="165" fontId="22" fillId="0" borderId="2" xfId="1" applyNumberFormat="1" applyFont="1" applyFill="1" applyBorder="1" applyAlignment="1">
      <alignment horizontal="right" vertical="center" wrapText="1"/>
    </xf>
    <xf numFmtId="168" fontId="22" fillId="0" borderId="2" xfId="0" applyNumberFormat="1" applyFont="1" applyBorder="1"/>
    <xf numFmtId="165" fontId="26" fillId="0" borderId="2" xfId="0" applyNumberFormat="1" applyFont="1" applyBorder="1" applyAlignment="1">
      <alignment horizontal="right" vertical="center"/>
    </xf>
    <xf numFmtId="165" fontId="22" fillId="0" borderId="2" xfId="0" applyNumberFormat="1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169" fontId="22" fillId="0" borderId="2" xfId="0" applyNumberFormat="1" applyFont="1" applyBorder="1" applyAlignment="1">
      <alignment horizontal="right" vertical="center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wrapText="1"/>
    </xf>
    <xf numFmtId="0" fontId="23" fillId="2" borderId="0" xfId="0" applyFont="1" applyFill="1" applyAlignment="1">
      <alignment horizontal="right" wrapText="1"/>
    </xf>
    <xf numFmtId="0" fontId="26" fillId="2" borderId="0" xfId="0" applyFont="1" applyFill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3" fontId="23" fillId="2" borderId="2" xfId="2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65" fontId="23" fillId="2" borderId="2" xfId="2" applyNumberFormat="1" applyFont="1" applyFill="1" applyBorder="1" applyAlignment="1">
      <alignment horizontal="center" vertical="center" wrapText="1"/>
    </xf>
    <xf numFmtId="165" fontId="26" fillId="2" borderId="2" xfId="0" applyNumberFormat="1" applyFont="1" applyFill="1" applyBorder="1" applyAlignment="1">
      <alignment horizontal="right" vertical="center"/>
    </xf>
    <xf numFmtId="165" fontId="23" fillId="2" borderId="2" xfId="2" applyNumberFormat="1" applyFont="1" applyFill="1" applyBorder="1" applyAlignment="1">
      <alignment horizontal="right" vertical="center" wrapText="1"/>
    </xf>
    <xf numFmtId="165" fontId="23" fillId="2" borderId="2" xfId="0" applyNumberFormat="1" applyFont="1" applyFill="1" applyBorder="1" applyAlignment="1">
      <alignment horizontal="right" vertical="center"/>
    </xf>
    <xf numFmtId="165" fontId="23" fillId="2" borderId="6" xfId="0" applyNumberFormat="1" applyFont="1" applyFill="1" applyBorder="1" applyAlignment="1">
      <alignment horizontal="right" vertical="center"/>
    </xf>
    <xf numFmtId="165" fontId="23" fillId="2" borderId="2" xfId="2" applyNumberFormat="1" applyFont="1" applyFill="1" applyBorder="1" applyAlignment="1">
      <alignment horizontal="left" vertical="center" wrapText="1"/>
    </xf>
    <xf numFmtId="43" fontId="22" fillId="2" borderId="0" xfId="0" applyNumberFormat="1" applyFont="1" applyFill="1" applyAlignment="1">
      <alignment vertical="center" wrapText="1"/>
    </xf>
    <xf numFmtId="165" fontId="23" fillId="0" borderId="2" xfId="0" applyNumberFormat="1" applyFont="1" applyBorder="1" applyAlignment="1">
      <alignment horizontal="center" vertical="center"/>
    </xf>
    <xf numFmtId="165" fontId="23" fillId="0" borderId="2" xfId="0" applyNumberFormat="1" applyFont="1" applyBorder="1" applyAlignment="1">
      <alignment horizontal="justify" vertical="center" wrapText="1"/>
    </xf>
    <xf numFmtId="165" fontId="23" fillId="0" borderId="2" xfId="0" applyNumberFormat="1" applyFont="1" applyBorder="1" applyAlignment="1">
      <alignment horizontal="right" vertical="center"/>
    </xf>
    <xf numFmtId="165" fontId="23" fillId="0" borderId="6" xfId="0" applyNumberFormat="1" applyFont="1" applyBorder="1" applyAlignment="1">
      <alignment horizontal="right" vertical="center"/>
    </xf>
    <xf numFmtId="165" fontId="23" fillId="0" borderId="2" xfId="0" applyNumberFormat="1" applyFont="1" applyBorder="1" applyAlignment="1">
      <alignment horizontal="left" vertical="center"/>
    </xf>
    <xf numFmtId="3" fontId="23" fillId="2" borderId="0" xfId="0" applyNumberFormat="1" applyFont="1" applyFill="1" applyAlignment="1">
      <alignment vertical="center"/>
    </xf>
    <xf numFmtId="165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justify" vertical="center"/>
    </xf>
    <xf numFmtId="165" fontId="22" fillId="0" borderId="2" xfId="4" applyNumberFormat="1" applyFont="1" applyFill="1" applyBorder="1" applyAlignment="1">
      <alignment horizontal="right" vertical="center" wrapText="1"/>
    </xf>
    <xf numFmtId="169" fontId="22" fillId="0" borderId="2" xfId="1" applyNumberFormat="1" applyFont="1" applyFill="1" applyBorder="1" applyAlignment="1">
      <alignment horizontal="right" vertical="center" wrapText="1"/>
    </xf>
    <xf numFmtId="3" fontId="22" fillId="2" borderId="0" xfId="5" applyNumberFormat="1" applyFont="1" applyFill="1" applyAlignment="1">
      <alignment vertical="center"/>
    </xf>
    <xf numFmtId="165" fontId="22" fillId="0" borderId="2" xfId="0" quotePrefix="1" applyNumberFormat="1" applyFont="1" applyBorder="1" applyAlignment="1">
      <alignment horizontal="center" vertical="center"/>
    </xf>
    <xf numFmtId="169" fontId="22" fillId="0" borderId="2" xfId="0" applyNumberFormat="1" applyFont="1" applyBorder="1" applyAlignment="1">
      <alignment horizontal="right"/>
    </xf>
    <xf numFmtId="165" fontId="23" fillId="0" borderId="2" xfId="0" applyNumberFormat="1" applyFont="1" applyBorder="1" applyAlignment="1">
      <alignment horizontal="center" vertical="center" wrapText="1"/>
    </xf>
    <xf numFmtId="0" fontId="23" fillId="0" borderId="2" xfId="24" applyFont="1" applyBorder="1" applyAlignment="1">
      <alignment vertical="center" wrapText="1"/>
    </xf>
    <xf numFmtId="165" fontId="23" fillId="0" borderId="2" xfId="4" applyNumberFormat="1" applyFont="1" applyFill="1" applyBorder="1" applyAlignment="1">
      <alignment horizontal="right" vertical="center" wrapText="1"/>
    </xf>
    <xf numFmtId="165" fontId="23" fillId="0" borderId="2" xfId="1" applyNumberFormat="1" applyFont="1" applyFill="1" applyBorder="1" applyAlignment="1">
      <alignment horizontal="right" vertical="center" wrapText="1"/>
    </xf>
    <xf numFmtId="168" fontId="23" fillId="0" borderId="2" xfId="0" applyNumberFormat="1" applyFont="1" applyBorder="1"/>
    <xf numFmtId="165" fontId="27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left" vertical="center" wrapText="1"/>
    </xf>
    <xf numFmtId="0" fontId="23" fillId="2" borderId="0" xfId="0" applyFont="1" applyFill="1" applyAlignment="1">
      <alignment vertical="center"/>
    </xf>
    <xf numFmtId="0" fontId="22" fillId="0" borderId="2" xfId="0" applyFont="1" applyBorder="1" applyAlignment="1">
      <alignment horizontal="right" vertical="center" wrapText="1"/>
    </xf>
    <xf numFmtId="3" fontId="23" fillId="0" borderId="2" xfId="15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2" fillId="0" borderId="2" xfId="2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right" vertical="center"/>
    </xf>
    <xf numFmtId="4" fontId="22" fillId="2" borderId="0" xfId="5" applyNumberFormat="1" applyFont="1" applyFill="1" applyAlignment="1">
      <alignment vertical="center"/>
    </xf>
    <xf numFmtId="0" fontId="23" fillId="0" borderId="0" xfId="0" applyFont="1" applyAlignment="1">
      <alignment vertical="center"/>
    </xf>
    <xf numFmtId="167" fontId="23" fillId="0" borderId="0" xfId="1" applyNumberFormat="1" applyFont="1" applyAlignment="1">
      <alignment vertical="center"/>
    </xf>
    <xf numFmtId="0" fontId="22" fillId="0" borderId="0" xfId="0" applyFont="1" applyAlignment="1">
      <alignment vertical="center"/>
    </xf>
    <xf numFmtId="167" fontId="22" fillId="0" borderId="0" xfId="1" applyNumberFormat="1" applyFont="1" applyAlignment="1">
      <alignment vertical="center"/>
    </xf>
    <xf numFmtId="165" fontId="23" fillId="0" borderId="2" xfId="7" applyNumberFormat="1" applyFont="1" applyBorder="1" applyAlignment="1">
      <alignment horizontal="right" vertical="center"/>
    </xf>
    <xf numFmtId="3" fontId="27" fillId="0" borderId="0" xfId="0" applyNumberFormat="1" applyFont="1" applyAlignment="1">
      <alignment vertical="center"/>
    </xf>
    <xf numFmtId="3" fontId="26" fillId="0" borderId="2" xfId="6" applyNumberFormat="1" applyFont="1" applyBorder="1" applyAlignment="1">
      <alignment vertical="center"/>
    </xf>
    <xf numFmtId="169" fontId="26" fillId="0" borderId="2" xfId="6" applyNumberFormat="1" applyFont="1" applyBorder="1" applyAlignment="1">
      <alignment horizontal="right" vertical="center"/>
    </xf>
    <xf numFmtId="3" fontId="22" fillId="0" borderId="0" xfId="5" applyNumberFormat="1" applyFont="1" applyAlignment="1">
      <alignment vertical="center"/>
    </xf>
    <xf numFmtId="0" fontId="22" fillId="0" borderId="2" xfId="2" applyFont="1" applyBorder="1" applyAlignment="1">
      <alignment horizontal="justify" vertical="center" wrapText="1"/>
    </xf>
    <xf numFmtId="165" fontId="22" fillId="0" borderId="2" xfId="7" applyNumberFormat="1" applyFont="1" applyBorder="1" applyAlignment="1">
      <alignment horizontal="right" vertical="center"/>
    </xf>
    <xf numFmtId="165" fontId="22" fillId="0" borderId="2" xfId="6" applyNumberFormat="1" applyFont="1" applyBorder="1" applyAlignment="1">
      <alignment horizontal="right" vertical="center"/>
    </xf>
    <xf numFmtId="0" fontId="22" fillId="2" borderId="2" xfId="0" applyFont="1" applyFill="1" applyBorder="1" applyAlignment="1">
      <alignment horizontal="left" vertical="center" wrapText="1"/>
    </xf>
    <xf numFmtId="165" fontId="22" fillId="0" borderId="2" xfId="0" quotePrefix="1" applyNumberFormat="1" applyFont="1" applyBorder="1" applyAlignment="1">
      <alignment horizontal="justify" vertical="center" wrapText="1"/>
    </xf>
    <xf numFmtId="168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/>
    <xf numFmtId="165" fontId="22" fillId="0" borderId="2" xfId="0" applyNumberFormat="1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165" fontId="26" fillId="0" borderId="2" xfId="0" applyNumberFormat="1" applyFont="1" applyBorder="1" applyAlignment="1">
      <alignment horizontal="center" vertical="center" wrapText="1"/>
    </xf>
    <xf numFmtId="165" fontId="26" fillId="0" borderId="2" xfId="4" applyNumberFormat="1" applyFont="1" applyFill="1" applyBorder="1" applyAlignment="1">
      <alignment horizontal="right" vertical="center" wrapText="1"/>
    </xf>
    <xf numFmtId="3" fontId="26" fillId="2" borderId="0" xfId="5" applyNumberFormat="1" applyFont="1" applyFill="1" applyAlignment="1">
      <alignment vertical="center"/>
    </xf>
    <xf numFmtId="165" fontId="27" fillId="0" borderId="2" xfId="0" applyNumberFormat="1" applyFont="1" applyBorder="1" applyAlignment="1">
      <alignment horizontal="left" vertical="center"/>
    </xf>
    <xf numFmtId="165" fontId="23" fillId="0" borderId="2" xfId="0" quotePrefix="1" applyNumberFormat="1" applyFont="1" applyBorder="1" applyAlignment="1">
      <alignment horizontal="center" vertical="center"/>
    </xf>
    <xf numFmtId="0" fontId="22" fillId="3" borderId="2" xfId="2" applyFont="1" applyFill="1" applyBorder="1" applyAlignment="1">
      <alignment horizontal="left" vertical="center" wrapText="1"/>
    </xf>
    <xf numFmtId="165" fontId="22" fillId="3" borderId="2" xfId="4" applyNumberFormat="1" applyFont="1" applyFill="1" applyBorder="1" applyAlignment="1">
      <alignment horizontal="right" vertical="center" wrapText="1"/>
    </xf>
    <xf numFmtId="3" fontId="22" fillId="3" borderId="2" xfId="0" applyNumberFormat="1" applyFont="1" applyFill="1" applyBorder="1" applyAlignment="1">
      <alignment horizontal="right" vertical="center"/>
    </xf>
    <xf numFmtId="165" fontId="22" fillId="3" borderId="2" xfId="0" applyNumberFormat="1" applyFont="1" applyFill="1" applyBorder="1" applyAlignment="1">
      <alignment horizontal="right" vertical="center"/>
    </xf>
    <xf numFmtId="165" fontId="23" fillId="0" borderId="2" xfId="1" quotePrefix="1" applyNumberFormat="1" applyFont="1" applyFill="1" applyBorder="1" applyAlignment="1">
      <alignment horizontal="right" vertical="center" wrapText="1"/>
    </xf>
    <xf numFmtId="165" fontId="23" fillId="0" borderId="2" xfId="1" quotePrefix="1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165" fontId="22" fillId="0" borderId="2" xfId="0" applyNumberFormat="1" applyFont="1" applyBorder="1" applyAlignment="1">
      <alignment horizontal="justify" vertical="center" wrapText="1"/>
    </xf>
    <xf numFmtId="43" fontId="22" fillId="0" borderId="2" xfId="0" applyNumberFormat="1" applyFont="1" applyBorder="1" applyAlignment="1">
      <alignment horizontal="left" vertical="center" wrapText="1"/>
    </xf>
    <xf numFmtId="165" fontId="22" fillId="0" borderId="2" xfId="4" applyNumberFormat="1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right" vertical="center" wrapText="1"/>
    </xf>
    <xf numFmtId="0" fontId="22" fillId="0" borderId="2" xfId="14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9" fillId="5" borderId="0" xfId="0" applyFont="1" applyFill="1" applyAlignment="1">
      <alignment vertical="center"/>
    </xf>
    <xf numFmtId="0" fontId="28" fillId="0" borderId="0" xfId="0" applyFont="1" applyAlignment="1">
      <alignment horizontal="right" vertical="center"/>
    </xf>
    <xf numFmtId="166" fontId="29" fillId="0" borderId="0" xfId="1" applyNumberFormat="1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3" fontId="29" fillId="0" borderId="2" xfId="1" applyNumberFormat="1" applyFont="1" applyFill="1" applyBorder="1" applyAlignment="1">
      <alignment vertical="center"/>
    </xf>
    <xf numFmtId="168" fontId="29" fillId="0" borderId="2" xfId="1" applyNumberFormat="1" applyFont="1" applyFill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66" fontId="29" fillId="0" borderId="2" xfId="1" applyNumberFormat="1" applyFont="1" applyFill="1" applyBorder="1" applyAlignment="1">
      <alignment vertical="center" wrapText="1"/>
    </xf>
    <xf numFmtId="164" fontId="29" fillId="0" borderId="2" xfId="1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5" borderId="2" xfId="0" applyFont="1" applyFill="1" applyBorder="1" applyAlignment="1">
      <alignment vertical="center"/>
    </xf>
    <xf numFmtId="9" fontId="29" fillId="3" borderId="2" xfId="0" applyNumberFormat="1" applyFont="1" applyFill="1" applyBorder="1" applyAlignment="1">
      <alignment vertical="center"/>
    </xf>
    <xf numFmtId="172" fontId="29" fillId="0" borderId="2" xfId="0" applyNumberFormat="1" applyFont="1" applyBorder="1" applyAlignment="1">
      <alignment vertical="center"/>
    </xf>
    <xf numFmtId="172" fontId="29" fillId="0" borderId="2" xfId="28" applyNumberFormat="1" applyFont="1" applyFill="1" applyBorder="1" applyAlignment="1">
      <alignment horizontal="center" vertical="center"/>
    </xf>
    <xf numFmtId="4" fontId="31" fillId="0" borderId="2" xfId="0" applyNumberFormat="1" applyFont="1" applyBorder="1" applyAlignment="1">
      <alignment vertical="center" wrapText="1"/>
    </xf>
    <xf numFmtId="4" fontId="29" fillId="0" borderId="2" xfId="0" applyNumberFormat="1" applyFont="1" applyBorder="1" applyAlignment="1">
      <alignment vertical="center"/>
    </xf>
    <xf numFmtId="0" fontId="29" fillId="3" borderId="2" xfId="0" applyFont="1" applyFill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4" fontId="31" fillId="0" borderId="2" xfId="0" applyNumberFormat="1" applyFont="1" applyBorder="1" applyAlignment="1">
      <alignment vertical="center"/>
    </xf>
    <xf numFmtId="172" fontId="29" fillId="0" borderId="2" xfId="0" applyNumberFormat="1" applyFont="1" applyBorder="1" applyAlignment="1">
      <alignment vertical="center" wrapText="1"/>
    </xf>
    <xf numFmtId="172" fontId="29" fillId="0" borderId="2" xfId="0" applyNumberFormat="1" applyFont="1" applyBorder="1" applyAlignment="1">
      <alignment horizontal="center" vertical="center"/>
    </xf>
    <xf numFmtId="0" fontId="28" fillId="0" borderId="2" xfId="27" applyFont="1" applyBorder="1" applyAlignment="1">
      <alignment horizontal="center" vertical="center"/>
    </xf>
    <xf numFmtId="49" fontId="28" fillId="0" borderId="2" xfId="27" applyNumberFormat="1" applyFont="1" applyBorder="1" applyAlignment="1">
      <alignment horizontal="center" vertical="center"/>
    </xf>
    <xf numFmtId="166" fontId="28" fillId="0" borderId="2" xfId="1" applyNumberFormat="1" applyFont="1" applyFill="1" applyBorder="1" applyAlignment="1">
      <alignment vertical="center"/>
    </xf>
    <xf numFmtId="0" fontId="28" fillId="0" borderId="2" xfId="27" quotePrefix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9" fontId="30" fillId="0" borderId="2" xfId="25" applyFont="1" applyFill="1" applyBorder="1" applyAlignment="1">
      <alignment horizontal="center" vertical="center" wrapText="1"/>
    </xf>
    <xf numFmtId="9" fontId="30" fillId="5" borderId="2" xfId="25" applyFont="1" applyFill="1" applyBorder="1" applyAlignment="1">
      <alignment horizontal="center" vertical="center" wrapText="1"/>
    </xf>
    <xf numFmtId="9" fontId="30" fillId="3" borderId="2" xfId="25" applyFont="1" applyFill="1" applyBorder="1" applyAlignment="1">
      <alignment horizontal="center" vertical="center" wrapText="1"/>
    </xf>
    <xf numFmtId="0" fontId="34" fillId="0" borderId="0" xfId="0" applyFont="1"/>
    <xf numFmtId="0" fontId="3" fillId="0" borderId="9" xfId="0" applyFont="1" applyBorder="1" applyAlignment="1">
      <alignment horizontal="center" vertical="center" wrapText="1"/>
    </xf>
    <xf numFmtId="49" fontId="3" fillId="0" borderId="9" xfId="0" quotePrefix="1" applyNumberFormat="1" applyFont="1" applyBorder="1" applyAlignment="1">
      <alignment vertical="center" wrapText="1"/>
    </xf>
    <xf numFmtId="171" fontId="3" fillId="0" borderId="9" xfId="0" applyNumberFormat="1" applyFont="1" applyBorder="1" applyAlignment="1">
      <alignment horizontal="center" vertical="center" wrapText="1"/>
    </xf>
    <xf numFmtId="166" fontId="3" fillId="0" borderId="9" xfId="1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3" fillId="0" borderId="8" xfId="26" applyFont="1" applyBorder="1" applyAlignment="1">
      <alignment horizontal="center" vertical="center" wrapText="1"/>
    </xf>
    <xf numFmtId="0" fontId="3" fillId="0" borderId="2" xfId="26" applyFont="1" applyBorder="1" applyAlignment="1">
      <alignment horizontal="center" vertical="center" wrapText="1"/>
    </xf>
    <xf numFmtId="168" fontId="3" fillId="0" borderId="2" xfId="1" applyNumberFormat="1" applyFont="1" applyFill="1" applyBorder="1" applyAlignment="1">
      <alignment horizontal="center" vertical="center" wrapText="1"/>
    </xf>
    <xf numFmtId="0" fontId="3" fillId="0" borderId="8" xfId="26" applyFont="1" applyBorder="1" applyAlignment="1">
      <alignment vertical="center" wrapText="1"/>
    </xf>
    <xf numFmtId="0" fontId="3" fillId="0" borderId="2" xfId="26" applyFont="1" applyBorder="1" applyAlignment="1">
      <alignment vertical="center" wrapText="1"/>
    </xf>
    <xf numFmtId="9" fontId="3" fillId="0" borderId="2" xfId="25" applyFont="1" applyFill="1" applyBorder="1" applyAlignment="1">
      <alignment horizontal="center" vertical="center" wrapText="1"/>
    </xf>
    <xf numFmtId="0" fontId="31" fillId="0" borderId="2" xfId="26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2" xfId="1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6" fontId="10" fillId="0" borderId="6" xfId="1" applyNumberFormat="1" applyFont="1" applyBorder="1" applyAlignment="1">
      <alignment horizontal="center" vertical="center" wrapText="1"/>
    </xf>
    <xf numFmtId="166" fontId="10" fillId="0" borderId="7" xfId="1" applyNumberFormat="1" applyFont="1" applyBorder="1" applyAlignment="1">
      <alignment horizontal="center" vertical="center" wrapText="1"/>
    </xf>
    <xf numFmtId="166" fontId="10" fillId="0" borderId="8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9">
    <cellStyle name="Comma" xfId="1" builtinId="3"/>
    <cellStyle name="Comma 10" xfId="4" xr:uid="{00000000-0005-0000-0000-000001000000}"/>
    <cellStyle name="Comma 16" xfId="11" xr:uid="{00000000-0005-0000-0000-000002000000}"/>
    <cellStyle name="Comma 2" xfId="21" xr:uid="{7732356A-0E55-41F4-A685-EBAD90708F69}"/>
    <cellStyle name="Comma 2 3" xfId="28" xr:uid="{58D2E7F0-359F-4EF9-B486-FCA0B3F91A13}"/>
    <cellStyle name="Comma 29" xfId="22" xr:uid="{D52EE52B-B08E-4040-B166-EE649B267A95}"/>
    <cellStyle name="Comma 3" xfId="16" xr:uid="{1DDC6AE0-9151-465E-B1AD-37D5D5A28311}"/>
    <cellStyle name="Comma 4" xfId="18" xr:uid="{43E55BF6-B5F6-4DD2-8DAB-12175AB5CA8E}"/>
    <cellStyle name="Ledger 17 x 11 in" xfId="19" xr:uid="{EB476C41-48A6-4796-B931-288473C9424D}"/>
    <cellStyle name="Ledger 17 x 11 in 2 2 2 2" xfId="2" xr:uid="{00000000-0005-0000-0000-000003000000}"/>
    <cellStyle name="Ledger 17 x 11 in 2 4" xfId="5" xr:uid="{00000000-0005-0000-0000-000004000000}"/>
    <cellStyle name="Ledger 17 x 11 in 4" xfId="23" xr:uid="{148E5902-2209-45FF-8EC4-EF61F4094CA3}"/>
    <cellStyle name="Ledger 17 x 11 in_BH" xfId="20" xr:uid="{5AEF4156-A217-41D9-B7EB-3A70F6265192}"/>
    <cellStyle name="Normal" xfId="0" builtinId="0"/>
    <cellStyle name="Normal 101" xfId="3" xr:uid="{00000000-0005-0000-0000-000006000000}"/>
    <cellStyle name="Normal 11 2" xfId="17" xr:uid="{E5E0CF09-25B1-41F9-AEBC-E4B3BC56770B}"/>
    <cellStyle name="Normal 140" xfId="24" xr:uid="{C3731B56-279A-4CD1-BFE1-FCB965C24C45}"/>
    <cellStyle name="Normal 2" xfId="27" xr:uid="{233AD6CE-FA6C-4003-8B71-5ACC3CADC62A}"/>
    <cellStyle name="Normal 3" xfId="14" xr:uid="{00000000-0005-0000-0000-000007000000}"/>
    <cellStyle name="Normal 6 4" xfId="12" xr:uid="{00000000-0005-0000-0000-000008000000}"/>
    <cellStyle name="Normal 80" xfId="13" xr:uid="{00000000-0005-0000-0000-000009000000}"/>
    <cellStyle name="Normal 84" xfId="6" xr:uid="{00000000-0005-0000-0000-00000A000000}"/>
    <cellStyle name="Normal 90" xfId="7" xr:uid="{00000000-0005-0000-0000-00000B000000}"/>
    <cellStyle name="Normal 92" xfId="10" xr:uid="{00000000-0005-0000-0000-00000C000000}"/>
    <cellStyle name="Normal_STC-QLNS (Bieu 1 - 19) 2" xfId="26" xr:uid="{61AFB245-11E6-4E4A-B289-5DE71B350EFF}"/>
    <cellStyle name="Percent" xfId="25" builtinId="5"/>
    <cellStyle name="Style 1 2 2" xfId="15" xr:uid="{00000000-0005-0000-0000-00000E000000}"/>
    <cellStyle name="Style 1 2 3" xfId="9" xr:uid="{00000000-0005-0000-0000-00000F000000}"/>
    <cellStyle name="Style 1_02. BS 2019" xfId="8" xr:uid="{00000000-0005-0000-0000-000010000000}"/>
  </cellStyles>
  <dxfs count="0"/>
  <tableStyles count="0" defaultTableStyle="TableStyleMedium2" defaultPivotStyle="PivotStyleLight16"/>
  <colors>
    <mruColors>
      <color rgb="FFC6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" name="Text Box 1380">
          <a:extLst>
            <a:ext uri="{FF2B5EF4-FFF2-40B4-BE49-F238E27FC236}">
              <a16:creationId xmlns:a16="http://schemas.microsoft.com/office/drawing/2014/main" id="{E52DDB7E-B583-4503-A37E-E63D6D287D1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" name="Text Box 1380">
          <a:extLst>
            <a:ext uri="{FF2B5EF4-FFF2-40B4-BE49-F238E27FC236}">
              <a16:creationId xmlns:a16="http://schemas.microsoft.com/office/drawing/2014/main" id="{5C784A00-514F-4591-ADFC-B8539F3507E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" name="Text Box 1380">
          <a:extLst>
            <a:ext uri="{FF2B5EF4-FFF2-40B4-BE49-F238E27FC236}">
              <a16:creationId xmlns:a16="http://schemas.microsoft.com/office/drawing/2014/main" id="{54D28800-B7BD-404A-88E4-75AFBDDA775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" name="Text Box 1380">
          <a:extLst>
            <a:ext uri="{FF2B5EF4-FFF2-40B4-BE49-F238E27FC236}">
              <a16:creationId xmlns:a16="http://schemas.microsoft.com/office/drawing/2014/main" id="{0ECDA7FB-369D-42DC-B8AE-81BB8E2B98C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" name="Text Box 1380">
          <a:extLst>
            <a:ext uri="{FF2B5EF4-FFF2-40B4-BE49-F238E27FC236}">
              <a16:creationId xmlns:a16="http://schemas.microsoft.com/office/drawing/2014/main" id="{1251412B-9A07-4BEF-84EB-F38C7E5A171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" name="Text Box 1380">
          <a:extLst>
            <a:ext uri="{FF2B5EF4-FFF2-40B4-BE49-F238E27FC236}">
              <a16:creationId xmlns:a16="http://schemas.microsoft.com/office/drawing/2014/main" id="{FD889FA9-4B0C-4DAB-98ED-72503E86FA3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" name="Text Box 1380">
          <a:extLst>
            <a:ext uri="{FF2B5EF4-FFF2-40B4-BE49-F238E27FC236}">
              <a16:creationId xmlns:a16="http://schemas.microsoft.com/office/drawing/2014/main" id="{5781EF66-8FF2-4308-BAE8-DDCD9E2DA69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" name="Text Box 1380">
          <a:extLst>
            <a:ext uri="{FF2B5EF4-FFF2-40B4-BE49-F238E27FC236}">
              <a16:creationId xmlns:a16="http://schemas.microsoft.com/office/drawing/2014/main" id="{1E3743C7-44B8-469A-91D4-D6E12BDEB30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" name="Text Box 1380">
          <a:extLst>
            <a:ext uri="{FF2B5EF4-FFF2-40B4-BE49-F238E27FC236}">
              <a16:creationId xmlns:a16="http://schemas.microsoft.com/office/drawing/2014/main" id="{6103C23D-D06B-47B5-B585-A117AB51EE4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" name="Text Box 1380">
          <a:extLst>
            <a:ext uri="{FF2B5EF4-FFF2-40B4-BE49-F238E27FC236}">
              <a16:creationId xmlns:a16="http://schemas.microsoft.com/office/drawing/2014/main" id="{9868D786-CAA4-4BE9-844F-15A0035683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" name="Text Box 1380">
          <a:extLst>
            <a:ext uri="{FF2B5EF4-FFF2-40B4-BE49-F238E27FC236}">
              <a16:creationId xmlns:a16="http://schemas.microsoft.com/office/drawing/2014/main" id="{55B002AA-7710-4829-B3D6-76E74838A17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" name="Text Box 1380">
          <a:extLst>
            <a:ext uri="{FF2B5EF4-FFF2-40B4-BE49-F238E27FC236}">
              <a16:creationId xmlns:a16="http://schemas.microsoft.com/office/drawing/2014/main" id="{BF3B7E65-1291-476A-B69F-A26B8748D12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" name="Text Box 1380">
          <a:extLst>
            <a:ext uri="{FF2B5EF4-FFF2-40B4-BE49-F238E27FC236}">
              <a16:creationId xmlns:a16="http://schemas.microsoft.com/office/drawing/2014/main" id="{DD170C64-B86A-4A41-A7EB-38EA2D8BB63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" name="Text Box 1380">
          <a:extLst>
            <a:ext uri="{FF2B5EF4-FFF2-40B4-BE49-F238E27FC236}">
              <a16:creationId xmlns:a16="http://schemas.microsoft.com/office/drawing/2014/main" id="{AC0DCDC2-61E7-47DA-AE31-5360E09312A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" name="Text Box 1380">
          <a:extLst>
            <a:ext uri="{FF2B5EF4-FFF2-40B4-BE49-F238E27FC236}">
              <a16:creationId xmlns:a16="http://schemas.microsoft.com/office/drawing/2014/main" id="{3F5DA133-F561-4744-BDF2-9B7ECC206F0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" name="Text Box 1380">
          <a:extLst>
            <a:ext uri="{FF2B5EF4-FFF2-40B4-BE49-F238E27FC236}">
              <a16:creationId xmlns:a16="http://schemas.microsoft.com/office/drawing/2014/main" id="{EB56A9E3-A3A8-412A-B63B-3084CF60A7B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" name="Text Box 1380">
          <a:extLst>
            <a:ext uri="{FF2B5EF4-FFF2-40B4-BE49-F238E27FC236}">
              <a16:creationId xmlns:a16="http://schemas.microsoft.com/office/drawing/2014/main" id="{E55D59DA-F750-4826-B85C-339B06B6849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" name="Text Box 1380">
          <a:extLst>
            <a:ext uri="{FF2B5EF4-FFF2-40B4-BE49-F238E27FC236}">
              <a16:creationId xmlns:a16="http://schemas.microsoft.com/office/drawing/2014/main" id="{B485AB51-D047-426F-9CA8-D40C23599FD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" name="Text Box 1380">
          <a:extLst>
            <a:ext uri="{FF2B5EF4-FFF2-40B4-BE49-F238E27FC236}">
              <a16:creationId xmlns:a16="http://schemas.microsoft.com/office/drawing/2014/main" id="{5C733851-15EA-4879-9E2A-3E84FA16AD3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" name="Text Box 1380">
          <a:extLst>
            <a:ext uri="{FF2B5EF4-FFF2-40B4-BE49-F238E27FC236}">
              <a16:creationId xmlns:a16="http://schemas.microsoft.com/office/drawing/2014/main" id="{E99CDD18-8945-4E52-ADBF-0FB38037FA8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" name="Text Box 1380">
          <a:extLst>
            <a:ext uri="{FF2B5EF4-FFF2-40B4-BE49-F238E27FC236}">
              <a16:creationId xmlns:a16="http://schemas.microsoft.com/office/drawing/2014/main" id="{6A511D66-631D-4F59-BFB1-DC0CAC33B51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" name="Text Box 1380">
          <a:extLst>
            <a:ext uri="{FF2B5EF4-FFF2-40B4-BE49-F238E27FC236}">
              <a16:creationId xmlns:a16="http://schemas.microsoft.com/office/drawing/2014/main" id="{3E2A0BE3-FB9B-4370-AAFF-BCEE64C37CC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" name="Text Box 1380">
          <a:extLst>
            <a:ext uri="{FF2B5EF4-FFF2-40B4-BE49-F238E27FC236}">
              <a16:creationId xmlns:a16="http://schemas.microsoft.com/office/drawing/2014/main" id="{EAC0728C-AEC9-4DAD-A602-AF7545D99E9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" name="Text Box 1380">
          <a:extLst>
            <a:ext uri="{FF2B5EF4-FFF2-40B4-BE49-F238E27FC236}">
              <a16:creationId xmlns:a16="http://schemas.microsoft.com/office/drawing/2014/main" id="{E25B9473-C526-4F22-AD8F-AC9F55016F5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" name="Text Box 1380">
          <a:extLst>
            <a:ext uri="{FF2B5EF4-FFF2-40B4-BE49-F238E27FC236}">
              <a16:creationId xmlns:a16="http://schemas.microsoft.com/office/drawing/2014/main" id="{2C1BF027-65C7-40C3-AB95-8CA6475CA9E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" name="Text Box 1380">
          <a:extLst>
            <a:ext uri="{FF2B5EF4-FFF2-40B4-BE49-F238E27FC236}">
              <a16:creationId xmlns:a16="http://schemas.microsoft.com/office/drawing/2014/main" id="{6EE21F96-E289-4CDA-A1ED-FE98BC316B4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8" name="Text Box 1380">
          <a:extLst>
            <a:ext uri="{FF2B5EF4-FFF2-40B4-BE49-F238E27FC236}">
              <a16:creationId xmlns:a16="http://schemas.microsoft.com/office/drawing/2014/main" id="{90286E41-BDB8-48ED-996F-02969FEE590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9" name="Text Box 1380">
          <a:extLst>
            <a:ext uri="{FF2B5EF4-FFF2-40B4-BE49-F238E27FC236}">
              <a16:creationId xmlns:a16="http://schemas.microsoft.com/office/drawing/2014/main" id="{566224C6-1530-4928-AB8D-6853F34C5E4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0" name="Text Box 1380">
          <a:extLst>
            <a:ext uri="{FF2B5EF4-FFF2-40B4-BE49-F238E27FC236}">
              <a16:creationId xmlns:a16="http://schemas.microsoft.com/office/drawing/2014/main" id="{41D80566-ECEA-4F55-9536-7FBC734921A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1" name="Text Box 1380">
          <a:extLst>
            <a:ext uri="{FF2B5EF4-FFF2-40B4-BE49-F238E27FC236}">
              <a16:creationId xmlns:a16="http://schemas.microsoft.com/office/drawing/2014/main" id="{6ED1BAB0-12C3-4852-9D26-4052E671121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2" name="Text Box 1380">
          <a:extLst>
            <a:ext uri="{FF2B5EF4-FFF2-40B4-BE49-F238E27FC236}">
              <a16:creationId xmlns:a16="http://schemas.microsoft.com/office/drawing/2014/main" id="{1E0729A5-1B8A-453F-A417-A07A030B45A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3" name="Text Box 1380">
          <a:extLst>
            <a:ext uri="{FF2B5EF4-FFF2-40B4-BE49-F238E27FC236}">
              <a16:creationId xmlns:a16="http://schemas.microsoft.com/office/drawing/2014/main" id="{6B52FFDD-68DB-4FEA-A31F-BB09E0EA28A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4" name="Text Box 1380">
          <a:extLst>
            <a:ext uri="{FF2B5EF4-FFF2-40B4-BE49-F238E27FC236}">
              <a16:creationId xmlns:a16="http://schemas.microsoft.com/office/drawing/2014/main" id="{B5F9B799-A24C-4ECE-9790-24285743A33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5" name="Text Box 1380">
          <a:extLst>
            <a:ext uri="{FF2B5EF4-FFF2-40B4-BE49-F238E27FC236}">
              <a16:creationId xmlns:a16="http://schemas.microsoft.com/office/drawing/2014/main" id="{0FFF7858-B376-4505-945D-DB7555F4FCC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6" name="Text Box 1380">
          <a:extLst>
            <a:ext uri="{FF2B5EF4-FFF2-40B4-BE49-F238E27FC236}">
              <a16:creationId xmlns:a16="http://schemas.microsoft.com/office/drawing/2014/main" id="{6642B2F1-D07A-4C22-8888-442F4CAAEAC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7" name="Text Box 1380">
          <a:extLst>
            <a:ext uri="{FF2B5EF4-FFF2-40B4-BE49-F238E27FC236}">
              <a16:creationId xmlns:a16="http://schemas.microsoft.com/office/drawing/2014/main" id="{FD033984-4D9C-412C-ADB1-218E2B45913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8" name="Text Box 1380">
          <a:extLst>
            <a:ext uri="{FF2B5EF4-FFF2-40B4-BE49-F238E27FC236}">
              <a16:creationId xmlns:a16="http://schemas.microsoft.com/office/drawing/2014/main" id="{ECDE0163-4D54-482C-B821-2014C70F998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39" name="Text Box 1380">
          <a:extLst>
            <a:ext uri="{FF2B5EF4-FFF2-40B4-BE49-F238E27FC236}">
              <a16:creationId xmlns:a16="http://schemas.microsoft.com/office/drawing/2014/main" id="{7B32CED4-9152-4615-8716-A1AC11DCF22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0" name="Text Box 1380">
          <a:extLst>
            <a:ext uri="{FF2B5EF4-FFF2-40B4-BE49-F238E27FC236}">
              <a16:creationId xmlns:a16="http://schemas.microsoft.com/office/drawing/2014/main" id="{C3B679A7-676C-4AE8-BDF0-53EA413D7DF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1" name="Text Box 1380">
          <a:extLst>
            <a:ext uri="{FF2B5EF4-FFF2-40B4-BE49-F238E27FC236}">
              <a16:creationId xmlns:a16="http://schemas.microsoft.com/office/drawing/2014/main" id="{9DA40CC5-3C83-4949-A0FF-4750F29EA6E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2" name="Text Box 1380">
          <a:extLst>
            <a:ext uri="{FF2B5EF4-FFF2-40B4-BE49-F238E27FC236}">
              <a16:creationId xmlns:a16="http://schemas.microsoft.com/office/drawing/2014/main" id="{172E55B0-4B45-4BF2-B4D7-80830855C5E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" name="Text Box 1380">
          <a:extLst>
            <a:ext uri="{FF2B5EF4-FFF2-40B4-BE49-F238E27FC236}">
              <a16:creationId xmlns:a16="http://schemas.microsoft.com/office/drawing/2014/main" id="{6F3F25A3-6A64-427C-80E8-9247E246596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" name="Text Box 1380">
          <a:extLst>
            <a:ext uri="{FF2B5EF4-FFF2-40B4-BE49-F238E27FC236}">
              <a16:creationId xmlns:a16="http://schemas.microsoft.com/office/drawing/2014/main" id="{8FAEB6ED-2725-49F4-AC2C-C57D592D5AD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" name="Text Box 1380">
          <a:extLst>
            <a:ext uri="{FF2B5EF4-FFF2-40B4-BE49-F238E27FC236}">
              <a16:creationId xmlns:a16="http://schemas.microsoft.com/office/drawing/2014/main" id="{B627EA2D-C351-4E59-B36F-7FE871E0BDA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" name="Text Box 1380">
          <a:extLst>
            <a:ext uri="{FF2B5EF4-FFF2-40B4-BE49-F238E27FC236}">
              <a16:creationId xmlns:a16="http://schemas.microsoft.com/office/drawing/2014/main" id="{6E085AD8-AC24-4A78-B8AF-63A44C3A80D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" name="Text Box 1380">
          <a:extLst>
            <a:ext uri="{FF2B5EF4-FFF2-40B4-BE49-F238E27FC236}">
              <a16:creationId xmlns:a16="http://schemas.microsoft.com/office/drawing/2014/main" id="{F2FE9D86-41EC-4B10-8CC3-DBCE5A2180B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" name="Text Box 1380">
          <a:extLst>
            <a:ext uri="{FF2B5EF4-FFF2-40B4-BE49-F238E27FC236}">
              <a16:creationId xmlns:a16="http://schemas.microsoft.com/office/drawing/2014/main" id="{E6FC6611-C778-447C-A467-53B92EFBA24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" name="Text Box 1380">
          <a:extLst>
            <a:ext uri="{FF2B5EF4-FFF2-40B4-BE49-F238E27FC236}">
              <a16:creationId xmlns:a16="http://schemas.microsoft.com/office/drawing/2014/main" id="{F22D9E16-94AF-48A2-BE3F-AAC5194CA9C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" name="Text Box 1380">
          <a:extLst>
            <a:ext uri="{FF2B5EF4-FFF2-40B4-BE49-F238E27FC236}">
              <a16:creationId xmlns:a16="http://schemas.microsoft.com/office/drawing/2014/main" id="{EA818338-1089-40F1-937F-651C1F9A93B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" name="Text Box 1380">
          <a:extLst>
            <a:ext uri="{FF2B5EF4-FFF2-40B4-BE49-F238E27FC236}">
              <a16:creationId xmlns:a16="http://schemas.microsoft.com/office/drawing/2014/main" id="{BCD9F068-DD58-4ABD-9064-4F7F3E77CFB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" name="Text Box 1380">
          <a:extLst>
            <a:ext uri="{FF2B5EF4-FFF2-40B4-BE49-F238E27FC236}">
              <a16:creationId xmlns:a16="http://schemas.microsoft.com/office/drawing/2014/main" id="{752C2461-6CFD-48D6-AB9C-7F22354818E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" name="Text Box 1380">
          <a:extLst>
            <a:ext uri="{FF2B5EF4-FFF2-40B4-BE49-F238E27FC236}">
              <a16:creationId xmlns:a16="http://schemas.microsoft.com/office/drawing/2014/main" id="{56A72171-3721-4781-A5A0-4385517995F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" name="Text Box 1380">
          <a:extLst>
            <a:ext uri="{FF2B5EF4-FFF2-40B4-BE49-F238E27FC236}">
              <a16:creationId xmlns:a16="http://schemas.microsoft.com/office/drawing/2014/main" id="{65DD2518-91F0-4F84-BE08-D44AD2D081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" name="Text Box 1380">
          <a:extLst>
            <a:ext uri="{FF2B5EF4-FFF2-40B4-BE49-F238E27FC236}">
              <a16:creationId xmlns:a16="http://schemas.microsoft.com/office/drawing/2014/main" id="{422A9C63-8B98-4626-90B9-2F9168C4713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" name="Text Box 1380">
          <a:extLst>
            <a:ext uri="{FF2B5EF4-FFF2-40B4-BE49-F238E27FC236}">
              <a16:creationId xmlns:a16="http://schemas.microsoft.com/office/drawing/2014/main" id="{399172FF-CA0B-4C8E-AAD1-5C435EEA5A6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" name="Text Box 1380">
          <a:extLst>
            <a:ext uri="{FF2B5EF4-FFF2-40B4-BE49-F238E27FC236}">
              <a16:creationId xmlns:a16="http://schemas.microsoft.com/office/drawing/2014/main" id="{EBCAA8AD-13B0-45A8-87E2-13347A788AB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" name="Text Box 1380">
          <a:extLst>
            <a:ext uri="{FF2B5EF4-FFF2-40B4-BE49-F238E27FC236}">
              <a16:creationId xmlns:a16="http://schemas.microsoft.com/office/drawing/2014/main" id="{1B77B9DB-BA36-45DB-8AD8-9DE8DCE4D1B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" name="Text Box 1380">
          <a:extLst>
            <a:ext uri="{FF2B5EF4-FFF2-40B4-BE49-F238E27FC236}">
              <a16:creationId xmlns:a16="http://schemas.microsoft.com/office/drawing/2014/main" id="{201C5349-F852-4A28-810D-F6406D88C1A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" name="Text Box 1380">
          <a:extLst>
            <a:ext uri="{FF2B5EF4-FFF2-40B4-BE49-F238E27FC236}">
              <a16:creationId xmlns:a16="http://schemas.microsoft.com/office/drawing/2014/main" id="{A17DB468-37F7-48A0-8BBD-B2E8C29777B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" name="Text Box 1380">
          <a:extLst>
            <a:ext uri="{FF2B5EF4-FFF2-40B4-BE49-F238E27FC236}">
              <a16:creationId xmlns:a16="http://schemas.microsoft.com/office/drawing/2014/main" id="{09EFBE08-17E4-44D0-AE23-47101B1C764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" name="Text Box 1380">
          <a:extLst>
            <a:ext uri="{FF2B5EF4-FFF2-40B4-BE49-F238E27FC236}">
              <a16:creationId xmlns:a16="http://schemas.microsoft.com/office/drawing/2014/main" id="{41841F84-8635-4DD2-BCA2-11EBF94FC2D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" name="Text Box 1380">
          <a:extLst>
            <a:ext uri="{FF2B5EF4-FFF2-40B4-BE49-F238E27FC236}">
              <a16:creationId xmlns:a16="http://schemas.microsoft.com/office/drawing/2014/main" id="{2F352108-C7E6-4B7B-99CB-B5C325732FB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" name="Text Box 1380">
          <a:extLst>
            <a:ext uri="{FF2B5EF4-FFF2-40B4-BE49-F238E27FC236}">
              <a16:creationId xmlns:a16="http://schemas.microsoft.com/office/drawing/2014/main" id="{3425C5E1-93F4-4EA5-A97A-697F2055BEA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" name="Text Box 1380">
          <a:extLst>
            <a:ext uri="{FF2B5EF4-FFF2-40B4-BE49-F238E27FC236}">
              <a16:creationId xmlns:a16="http://schemas.microsoft.com/office/drawing/2014/main" id="{D44DC27E-8BF5-4A5B-9ED5-D85FC1D665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" name="Text Box 1380">
          <a:extLst>
            <a:ext uri="{FF2B5EF4-FFF2-40B4-BE49-F238E27FC236}">
              <a16:creationId xmlns:a16="http://schemas.microsoft.com/office/drawing/2014/main" id="{F1D9D6A5-475E-492E-A97A-982276D4A22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" name="Text Box 1380">
          <a:extLst>
            <a:ext uri="{FF2B5EF4-FFF2-40B4-BE49-F238E27FC236}">
              <a16:creationId xmlns:a16="http://schemas.microsoft.com/office/drawing/2014/main" id="{75B30E8F-F061-4841-97D4-4359EA8D849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" name="Text Box 1380">
          <a:extLst>
            <a:ext uri="{FF2B5EF4-FFF2-40B4-BE49-F238E27FC236}">
              <a16:creationId xmlns:a16="http://schemas.microsoft.com/office/drawing/2014/main" id="{388F4866-B923-4E96-B116-0C662134757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" name="Text Box 1380">
          <a:extLst>
            <a:ext uri="{FF2B5EF4-FFF2-40B4-BE49-F238E27FC236}">
              <a16:creationId xmlns:a16="http://schemas.microsoft.com/office/drawing/2014/main" id="{B28CB201-48E0-4124-9EF6-3705E5D512E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" name="Text Box 1380">
          <a:extLst>
            <a:ext uri="{FF2B5EF4-FFF2-40B4-BE49-F238E27FC236}">
              <a16:creationId xmlns:a16="http://schemas.microsoft.com/office/drawing/2014/main" id="{D393B304-D868-4EE1-A175-149FBB2534B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1" name="Text Box 1380">
          <a:extLst>
            <a:ext uri="{FF2B5EF4-FFF2-40B4-BE49-F238E27FC236}">
              <a16:creationId xmlns:a16="http://schemas.microsoft.com/office/drawing/2014/main" id="{4399A5A3-C801-44BE-9A10-F3F3AE9FA45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2" name="Text Box 1380">
          <a:extLst>
            <a:ext uri="{FF2B5EF4-FFF2-40B4-BE49-F238E27FC236}">
              <a16:creationId xmlns:a16="http://schemas.microsoft.com/office/drawing/2014/main" id="{8DCCBE50-A3CA-4137-AE6F-F42EA5C0CAF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3" name="Text Box 1380">
          <a:extLst>
            <a:ext uri="{FF2B5EF4-FFF2-40B4-BE49-F238E27FC236}">
              <a16:creationId xmlns:a16="http://schemas.microsoft.com/office/drawing/2014/main" id="{B7D1C68A-9874-404D-9658-C4122CF737A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4" name="Text Box 1380">
          <a:extLst>
            <a:ext uri="{FF2B5EF4-FFF2-40B4-BE49-F238E27FC236}">
              <a16:creationId xmlns:a16="http://schemas.microsoft.com/office/drawing/2014/main" id="{9E63D5ED-AFA2-4F2B-9127-750D834B7A7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5" name="Text Box 1380">
          <a:extLst>
            <a:ext uri="{FF2B5EF4-FFF2-40B4-BE49-F238E27FC236}">
              <a16:creationId xmlns:a16="http://schemas.microsoft.com/office/drawing/2014/main" id="{BAF2ED89-FDEC-4288-B95C-AD488601DB7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6" name="Text Box 1380">
          <a:extLst>
            <a:ext uri="{FF2B5EF4-FFF2-40B4-BE49-F238E27FC236}">
              <a16:creationId xmlns:a16="http://schemas.microsoft.com/office/drawing/2014/main" id="{0A8476B0-7163-44B8-ABC6-F90AE626D90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7" name="Text Box 1380">
          <a:extLst>
            <a:ext uri="{FF2B5EF4-FFF2-40B4-BE49-F238E27FC236}">
              <a16:creationId xmlns:a16="http://schemas.microsoft.com/office/drawing/2014/main" id="{512F6954-17D4-4B53-B81F-C78B9C9871D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8" name="Text Box 1380">
          <a:extLst>
            <a:ext uri="{FF2B5EF4-FFF2-40B4-BE49-F238E27FC236}">
              <a16:creationId xmlns:a16="http://schemas.microsoft.com/office/drawing/2014/main" id="{2B871012-5641-4E0A-83C3-838281680D8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9" name="Text Box 1380">
          <a:extLst>
            <a:ext uri="{FF2B5EF4-FFF2-40B4-BE49-F238E27FC236}">
              <a16:creationId xmlns:a16="http://schemas.microsoft.com/office/drawing/2014/main" id="{C1FED55A-CEDB-41CB-8EE4-3ACE459A2C6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0" name="Text Box 1380">
          <a:extLst>
            <a:ext uri="{FF2B5EF4-FFF2-40B4-BE49-F238E27FC236}">
              <a16:creationId xmlns:a16="http://schemas.microsoft.com/office/drawing/2014/main" id="{7CF28DF9-4B90-4583-92E3-D352438B30F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1" name="Text Box 1380">
          <a:extLst>
            <a:ext uri="{FF2B5EF4-FFF2-40B4-BE49-F238E27FC236}">
              <a16:creationId xmlns:a16="http://schemas.microsoft.com/office/drawing/2014/main" id="{83B5A96F-CADD-4370-89FE-8C4475B42B9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2" name="Text Box 1380">
          <a:extLst>
            <a:ext uri="{FF2B5EF4-FFF2-40B4-BE49-F238E27FC236}">
              <a16:creationId xmlns:a16="http://schemas.microsoft.com/office/drawing/2014/main" id="{F11ACC65-E86E-4C61-B7C8-B55FA03B810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3" name="Text Box 1380">
          <a:extLst>
            <a:ext uri="{FF2B5EF4-FFF2-40B4-BE49-F238E27FC236}">
              <a16:creationId xmlns:a16="http://schemas.microsoft.com/office/drawing/2014/main" id="{DB0D394C-47CB-417A-ACC4-338ACEBA034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4" name="Text Box 1380">
          <a:extLst>
            <a:ext uri="{FF2B5EF4-FFF2-40B4-BE49-F238E27FC236}">
              <a16:creationId xmlns:a16="http://schemas.microsoft.com/office/drawing/2014/main" id="{8253AF53-621E-4500-88AA-D28A99E3CFA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5" name="Text Box 1380">
          <a:extLst>
            <a:ext uri="{FF2B5EF4-FFF2-40B4-BE49-F238E27FC236}">
              <a16:creationId xmlns:a16="http://schemas.microsoft.com/office/drawing/2014/main" id="{EA1E9326-F164-412F-A36F-1117D245F98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6" name="Text Box 1380">
          <a:extLst>
            <a:ext uri="{FF2B5EF4-FFF2-40B4-BE49-F238E27FC236}">
              <a16:creationId xmlns:a16="http://schemas.microsoft.com/office/drawing/2014/main" id="{7A8C377F-E9DA-4EAD-84CA-56AA6163182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7" name="Text Box 1380">
          <a:extLst>
            <a:ext uri="{FF2B5EF4-FFF2-40B4-BE49-F238E27FC236}">
              <a16:creationId xmlns:a16="http://schemas.microsoft.com/office/drawing/2014/main" id="{E3DA7E9B-F1EA-4E37-BCBB-8A5127F5351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8" name="Text Box 1380">
          <a:extLst>
            <a:ext uri="{FF2B5EF4-FFF2-40B4-BE49-F238E27FC236}">
              <a16:creationId xmlns:a16="http://schemas.microsoft.com/office/drawing/2014/main" id="{009EC83A-1709-42D7-AE5F-7CC2BD4E2FD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89" name="Text Box 1380">
          <a:extLst>
            <a:ext uri="{FF2B5EF4-FFF2-40B4-BE49-F238E27FC236}">
              <a16:creationId xmlns:a16="http://schemas.microsoft.com/office/drawing/2014/main" id="{F4C10D3A-7EEE-4615-B316-8CF184A7FE1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0" name="Text Box 1380">
          <a:extLst>
            <a:ext uri="{FF2B5EF4-FFF2-40B4-BE49-F238E27FC236}">
              <a16:creationId xmlns:a16="http://schemas.microsoft.com/office/drawing/2014/main" id="{3AAD3B72-70CA-4A7E-8FC2-B3081C87F41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1" name="Text Box 1380">
          <a:extLst>
            <a:ext uri="{FF2B5EF4-FFF2-40B4-BE49-F238E27FC236}">
              <a16:creationId xmlns:a16="http://schemas.microsoft.com/office/drawing/2014/main" id="{30403DDE-8141-427D-9B97-8D60BCD0BDE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2" name="Text Box 1380">
          <a:extLst>
            <a:ext uri="{FF2B5EF4-FFF2-40B4-BE49-F238E27FC236}">
              <a16:creationId xmlns:a16="http://schemas.microsoft.com/office/drawing/2014/main" id="{6C929562-F270-404A-A0E3-D4472DCFABA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3" name="Text Box 1380">
          <a:extLst>
            <a:ext uri="{FF2B5EF4-FFF2-40B4-BE49-F238E27FC236}">
              <a16:creationId xmlns:a16="http://schemas.microsoft.com/office/drawing/2014/main" id="{650A5F48-2443-46C0-8B95-A656F19618D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4" name="Text Box 1380">
          <a:extLst>
            <a:ext uri="{FF2B5EF4-FFF2-40B4-BE49-F238E27FC236}">
              <a16:creationId xmlns:a16="http://schemas.microsoft.com/office/drawing/2014/main" id="{BB628933-9EE0-4A6F-8C65-BBCFD7BF9E9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5" name="Text Box 1380">
          <a:extLst>
            <a:ext uri="{FF2B5EF4-FFF2-40B4-BE49-F238E27FC236}">
              <a16:creationId xmlns:a16="http://schemas.microsoft.com/office/drawing/2014/main" id="{2F984AEC-9434-4FB4-BE33-F3940EB76D0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6" name="Text Box 1380">
          <a:extLst>
            <a:ext uri="{FF2B5EF4-FFF2-40B4-BE49-F238E27FC236}">
              <a16:creationId xmlns:a16="http://schemas.microsoft.com/office/drawing/2014/main" id="{7574E75F-9CDA-41D8-8AA6-86334AFDC4B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7" name="Text Box 1380">
          <a:extLst>
            <a:ext uri="{FF2B5EF4-FFF2-40B4-BE49-F238E27FC236}">
              <a16:creationId xmlns:a16="http://schemas.microsoft.com/office/drawing/2014/main" id="{80C3A0CF-DDE8-4DF5-8780-A5E9255F1BC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8" name="Text Box 1380">
          <a:extLst>
            <a:ext uri="{FF2B5EF4-FFF2-40B4-BE49-F238E27FC236}">
              <a16:creationId xmlns:a16="http://schemas.microsoft.com/office/drawing/2014/main" id="{A1ED6FF8-25B0-4962-BA07-2BB8E9F5124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99" name="Text Box 1380">
          <a:extLst>
            <a:ext uri="{FF2B5EF4-FFF2-40B4-BE49-F238E27FC236}">
              <a16:creationId xmlns:a16="http://schemas.microsoft.com/office/drawing/2014/main" id="{A9592F7E-AD2B-49F1-A310-8E3EA3BB444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0" name="Text Box 1380">
          <a:extLst>
            <a:ext uri="{FF2B5EF4-FFF2-40B4-BE49-F238E27FC236}">
              <a16:creationId xmlns:a16="http://schemas.microsoft.com/office/drawing/2014/main" id="{C2921E74-7D36-42B2-BD29-FE0004FFEB6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1" name="Text Box 1380">
          <a:extLst>
            <a:ext uri="{FF2B5EF4-FFF2-40B4-BE49-F238E27FC236}">
              <a16:creationId xmlns:a16="http://schemas.microsoft.com/office/drawing/2014/main" id="{EBF3249A-16F8-4DF6-9BF4-C1D03BE2DCA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2" name="Text Box 1380">
          <a:extLst>
            <a:ext uri="{FF2B5EF4-FFF2-40B4-BE49-F238E27FC236}">
              <a16:creationId xmlns:a16="http://schemas.microsoft.com/office/drawing/2014/main" id="{410C8D73-58F7-4E7B-A859-C89D7E871D8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3" name="Text Box 1380">
          <a:extLst>
            <a:ext uri="{FF2B5EF4-FFF2-40B4-BE49-F238E27FC236}">
              <a16:creationId xmlns:a16="http://schemas.microsoft.com/office/drawing/2014/main" id="{A83E5154-421D-4F2F-9DFD-CD2209E14A1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4" name="Text Box 1380">
          <a:extLst>
            <a:ext uri="{FF2B5EF4-FFF2-40B4-BE49-F238E27FC236}">
              <a16:creationId xmlns:a16="http://schemas.microsoft.com/office/drawing/2014/main" id="{AFF25106-70B4-4A07-B906-7FDA38B007D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5" name="Text Box 1380">
          <a:extLst>
            <a:ext uri="{FF2B5EF4-FFF2-40B4-BE49-F238E27FC236}">
              <a16:creationId xmlns:a16="http://schemas.microsoft.com/office/drawing/2014/main" id="{80245E00-E682-4F61-BC8F-898EA2EB32C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6" name="Text Box 1380">
          <a:extLst>
            <a:ext uri="{FF2B5EF4-FFF2-40B4-BE49-F238E27FC236}">
              <a16:creationId xmlns:a16="http://schemas.microsoft.com/office/drawing/2014/main" id="{3BA2B263-8175-4C1B-914E-EF3CA198ADE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7" name="Text Box 1380">
          <a:extLst>
            <a:ext uri="{FF2B5EF4-FFF2-40B4-BE49-F238E27FC236}">
              <a16:creationId xmlns:a16="http://schemas.microsoft.com/office/drawing/2014/main" id="{202572CB-C221-475A-952F-D92ADC2AEFF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8" name="Text Box 1380">
          <a:extLst>
            <a:ext uri="{FF2B5EF4-FFF2-40B4-BE49-F238E27FC236}">
              <a16:creationId xmlns:a16="http://schemas.microsoft.com/office/drawing/2014/main" id="{E0413B60-9BFD-4BAB-9B01-7B144695A0F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09" name="Text Box 1380">
          <a:extLst>
            <a:ext uri="{FF2B5EF4-FFF2-40B4-BE49-F238E27FC236}">
              <a16:creationId xmlns:a16="http://schemas.microsoft.com/office/drawing/2014/main" id="{509EAA15-03C2-456E-9EC1-E0EF7AC9B65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0" name="Text Box 1380">
          <a:extLst>
            <a:ext uri="{FF2B5EF4-FFF2-40B4-BE49-F238E27FC236}">
              <a16:creationId xmlns:a16="http://schemas.microsoft.com/office/drawing/2014/main" id="{846BD015-D80C-4739-800C-FB1FA4F5328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1" name="Text Box 1380">
          <a:extLst>
            <a:ext uri="{FF2B5EF4-FFF2-40B4-BE49-F238E27FC236}">
              <a16:creationId xmlns:a16="http://schemas.microsoft.com/office/drawing/2014/main" id="{ACC231CB-8D66-4D8C-83C5-04ACCA39418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2" name="Text Box 1380">
          <a:extLst>
            <a:ext uri="{FF2B5EF4-FFF2-40B4-BE49-F238E27FC236}">
              <a16:creationId xmlns:a16="http://schemas.microsoft.com/office/drawing/2014/main" id="{4B18756E-EBE2-4C40-AB0C-921B59E347D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3" name="Text Box 1380">
          <a:extLst>
            <a:ext uri="{FF2B5EF4-FFF2-40B4-BE49-F238E27FC236}">
              <a16:creationId xmlns:a16="http://schemas.microsoft.com/office/drawing/2014/main" id="{C2F15998-EE71-43FB-939C-F98A6430339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4" name="Text Box 1380">
          <a:extLst>
            <a:ext uri="{FF2B5EF4-FFF2-40B4-BE49-F238E27FC236}">
              <a16:creationId xmlns:a16="http://schemas.microsoft.com/office/drawing/2014/main" id="{E7AAC954-56DF-4B37-879F-5CE79CBC5AC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5" name="Text Box 1380">
          <a:extLst>
            <a:ext uri="{FF2B5EF4-FFF2-40B4-BE49-F238E27FC236}">
              <a16:creationId xmlns:a16="http://schemas.microsoft.com/office/drawing/2014/main" id="{6F5D4FD5-C126-4058-B58A-85022F84E6C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6" name="Text Box 1380">
          <a:extLst>
            <a:ext uri="{FF2B5EF4-FFF2-40B4-BE49-F238E27FC236}">
              <a16:creationId xmlns:a16="http://schemas.microsoft.com/office/drawing/2014/main" id="{0B7717C4-F5C3-47C0-BD57-CD3753E812D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7" name="Text Box 1380">
          <a:extLst>
            <a:ext uri="{FF2B5EF4-FFF2-40B4-BE49-F238E27FC236}">
              <a16:creationId xmlns:a16="http://schemas.microsoft.com/office/drawing/2014/main" id="{97C76F21-6BC6-45F8-AFB3-DFA3B9FDD53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8" name="Text Box 1380">
          <a:extLst>
            <a:ext uri="{FF2B5EF4-FFF2-40B4-BE49-F238E27FC236}">
              <a16:creationId xmlns:a16="http://schemas.microsoft.com/office/drawing/2014/main" id="{B3789387-6781-4365-B3A4-15FC180B62B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19" name="Text Box 1380">
          <a:extLst>
            <a:ext uri="{FF2B5EF4-FFF2-40B4-BE49-F238E27FC236}">
              <a16:creationId xmlns:a16="http://schemas.microsoft.com/office/drawing/2014/main" id="{F1BC0642-5509-4045-ABA3-A5DCE75258E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0" name="Text Box 1380">
          <a:extLst>
            <a:ext uri="{FF2B5EF4-FFF2-40B4-BE49-F238E27FC236}">
              <a16:creationId xmlns:a16="http://schemas.microsoft.com/office/drawing/2014/main" id="{82A28F7A-E166-4BDB-BFBC-2E5F310B1C7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1" name="Text Box 1380">
          <a:extLst>
            <a:ext uri="{FF2B5EF4-FFF2-40B4-BE49-F238E27FC236}">
              <a16:creationId xmlns:a16="http://schemas.microsoft.com/office/drawing/2014/main" id="{7BAC57B9-982C-4427-B5B4-CEE44CC78C2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2" name="Text Box 1380">
          <a:extLst>
            <a:ext uri="{FF2B5EF4-FFF2-40B4-BE49-F238E27FC236}">
              <a16:creationId xmlns:a16="http://schemas.microsoft.com/office/drawing/2014/main" id="{1A981DA5-BBC7-4F16-83A3-B6197BB2A9E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3" name="Text Box 1380">
          <a:extLst>
            <a:ext uri="{FF2B5EF4-FFF2-40B4-BE49-F238E27FC236}">
              <a16:creationId xmlns:a16="http://schemas.microsoft.com/office/drawing/2014/main" id="{70B5D93C-18EF-4159-8D71-63D4EFB034C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4" name="Text Box 1380">
          <a:extLst>
            <a:ext uri="{FF2B5EF4-FFF2-40B4-BE49-F238E27FC236}">
              <a16:creationId xmlns:a16="http://schemas.microsoft.com/office/drawing/2014/main" id="{3128522D-2648-4BF5-8C68-6F5F1F7687B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5" name="Text Box 1380">
          <a:extLst>
            <a:ext uri="{FF2B5EF4-FFF2-40B4-BE49-F238E27FC236}">
              <a16:creationId xmlns:a16="http://schemas.microsoft.com/office/drawing/2014/main" id="{BA1AF91B-BA63-4A11-99A9-9C7F87E2874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6" name="Text Box 1380">
          <a:extLst>
            <a:ext uri="{FF2B5EF4-FFF2-40B4-BE49-F238E27FC236}">
              <a16:creationId xmlns:a16="http://schemas.microsoft.com/office/drawing/2014/main" id="{067A65F6-7F9C-4007-91BD-8F2B3B5F4A3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7" name="Text Box 1380">
          <a:extLst>
            <a:ext uri="{FF2B5EF4-FFF2-40B4-BE49-F238E27FC236}">
              <a16:creationId xmlns:a16="http://schemas.microsoft.com/office/drawing/2014/main" id="{ED869325-53B6-4CF0-B007-71550CAA6EF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8" name="Text Box 1380">
          <a:extLst>
            <a:ext uri="{FF2B5EF4-FFF2-40B4-BE49-F238E27FC236}">
              <a16:creationId xmlns:a16="http://schemas.microsoft.com/office/drawing/2014/main" id="{87AFCD25-E7FB-45BB-BE9D-FCCF90A7E91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29" name="Text Box 1380">
          <a:extLst>
            <a:ext uri="{FF2B5EF4-FFF2-40B4-BE49-F238E27FC236}">
              <a16:creationId xmlns:a16="http://schemas.microsoft.com/office/drawing/2014/main" id="{82278462-130A-4FE9-9D4D-603B57D1E16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0" name="Text Box 1380">
          <a:extLst>
            <a:ext uri="{FF2B5EF4-FFF2-40B4-BE49-F238E27FC236}">
              <a16:creationId xmlns:a16="http://schemas.microsoft.com/office/drawing/2014/main" id="{26CE0464-C2AF-4D3E-8C66-CBB9A38AB47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1" name="Text Box 1380">
          <a:extLst>
            <a:ext uri="{FF2B5EF4-FFF2-40B4-BE49-F238E27FC236}">
              <a16:creationId xmlns:a16="http://schemas.microsoft.com/office/drawing/2014/main" id="{C937ECB1-2428-4D8C-9EF0-93EE8D8184C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2" name="Text Box 1380">
          <a:extLst>
            <a:ext uri="{FF2B5EF4-FFF2-40B4-BE49-F238E27FC236}">
              <a16:creationId xmlns:a16="http://schemas.microsoft.com/office/drawing/2014/main" id="{F34436A3-142E-406C-8DEE-83BC5A1C4F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3" name="Text Box 1380">
          <a:extLst>
            <a:ext uri="{FF2B5EF4-FFF2-40B4-BE49-F238E27FC236}">
              <a16:creationId xmlns:a16="http://schemas.microsoft.com/office/drawing/2014/main" id="{6806A28C-06E2-46C3-A46D-491397E0982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4" name="Text Box 1380">
          <a:extLst>
            <a:ext uri="{FF2B5EF4-FFF2-40B4-BE49-F238E27FC236}">
              <a16:creationId xmlns:a16="http://schemas.microsoft.com/office/drawing/2014/main" id="{90FC2A13-2893-46A7-A896-E577B9AA65D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5" name="Text Box 1380">
          <a:extLst>
            <a:ext uri="{FF2B5EF4-FFF2-40B4-BE49-F238E27FC236}">
              <a16:creationId xmlns:a16="http://schemas.microsoft.com/office/drawing/2014/main" id="{92274643-B57E-483A-81CB-C98EFC19690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6" name="Text Box 1380">
          <a:extLst>
            <a:ext uri="{FF2B5EF4-FFF2-40B4-BE49-F238E27FC236}">
              <a16:creationId xmlns:a16="http://schemas.microsoft.com/office/drawing/2014/main" id="{E4384DF9-8BF4-4C38-9F04-8DD3FE53961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7" name="Text Box 1380">
          <a:extLst>
            <a:ext uri="{FF2B5EF4-FFF2-40B4-BE49-F238E27FC236}">
              <a16:creationId xmlns:a16="http://schemas.microsoft.com/office/drawing/2014/main" id="{15C94537-1309-46CA-8191-21DE4A6B246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8" name="Text Box 1380">
          <a:extLst>
            <a:ext uri="{FF2B5EF4-FFF2-40B4-BE49-F238E27FC236}">
              <a16:creationId xmlns:a16="http://schemas.microsoft.com/office/drawing/2014/main" id="{CBA4F553-C620-4149-8EF3-640607ADA99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39" name="Text Box 1380">
          <a:extLst>
            <a:ext uri="{FF2B5EF4-FFF2-40B4-BE49-F238E27FC236}">
              <a16:creationId xmlns:a16="http://schemas.microsoft.com/office/drawing/2014/main" id="{B468BDB3-C8F3-4926-BFF0-99B3F803351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0" name="Text Box 1380">
          <a:extLst>
            <a:ext uri="{FF2B5EF4-FFF2-40B4-BE49-F238E27FC236}">
              <a16:creationId xmlns:a16="http://schemas.microsoft.com/office/drawing/2014/main" id="{A48B4A6C-0A7C-4B2E-B3E7-9396CE114E0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1" name="Text Box 1380">
          <a:extLst>
            <a:ext uri="{FF2B5EF4-FFF2-40B4-BE49-F238E27FC236}">
              <a16:creationId xmlns:a16="http://schemas.microsoft.com/office/drawing/2014/main" id="{D06AD302-C225-4520-B3F4-C8F4291AFFE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2" name="Text Box 1380">
          <a:extLst>
            <a:ext uri="{FF2B5EF4-FFF2-40B4-BE49-F238E27FC236}">
              <a16:creationId xmlns:a16="http://schemas.microsoft.com/office/drawing/2014/main" id="{0DA7AA71-6602-4822-A204-B1E6FF115FB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3" name="Text Box 1380">
          <a:extLst>
            <a:ext uri="{FF2B5EF4-FFF2-40B4-BE49-F238E27FC236}">
              <a16:creationId xmlns:a16="http://schemas.microsoft.com/office/drawing/2014/main" id="{655DAA20-14C5-4F68-A986-B3E5EB79454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4" name="Text Box 1380">
          <a:extLst>
            <a:ext uri="{FF2B5EF4-FFF2-40B4-BE49-F238E27FC236}">
              <a16:creationId xmlns:a16="http://schemas.microsoft.com/office/drawing/2014/main" id="{72294CB7-5F5D-45E1-B74D-3251C88677E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5" name="Text Box 1380">
          <a:extLst>
            <a:ext uri="{FF2B5EF4-FFF2-40B4-BE49-F238E27FC236}">
              <a16:creationId xmlns:a16="http://schemas.microsoft.com/office/drawing/2014/main" id="{CA51AEA4-84D2-4880-8B8C-68C5B1F9119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6" name="Text Box 1380">
          <a:extLst>
            <a:ext uri="{FF2B5EF4-FFF2-40B4-BE49-F238E27FC236}">
              <a16:creationId xmlns:a16="http://schemas.microsoft.com/office/drawing/2014/main" id="{341F753C-7B05-4A40-A699-23B7BC363EE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7" name="Text Box 1380">
          <a:extLst>
            <a:ext uri="{FF2B5EF4-FFF2-40B4-BE49-F238E27FC236}">
              <a16:creationId xmlns:a16="http://schemas.microsoft.com/office/drawing/2014/main" id="{F3648213-7C70-4AB6-86F8-30A53221D10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8" name="Text Box 1380">
          <a:extLst>
            <a:ext uri="{FF2B5EF4-FFF2-40B4-BE49-F238E27FC236}">
              <a16:creationId xmlns:a16="http://schemas.microsoft.com/office/drawing/2014/main" id="{BDC5CB39-81AD-43CC-8432-6EA695380FC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49" name="Text Box 1380">
          <a:extLst>
            <a:ext uri="{FF2B5EF4-FFF2-40B4-BE49-F238E27FC236}">
              <a16:creationId xmlns:a16="http://schemas.microsoft.com/office/drawing/2014/main" id="{8CFDA356-B95F-4D9D-9445-5B1EA5E7DE2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0" name="Text Box 1380">
          <a:extLst>
            <a:ext uri="{FF2B5EF4-FFF2-40B4-BE49-F238E27FC236}">
              <a16:creationId xmlns:a16="http://schemas.microsoft.com/office/drawing/2014/main" id="{517EA172-A9ED-495C-B95F-E5A8076BB57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1" name="Text Box 1380">
          <a:extLst>
            <a:ext uri="{FF2B5EF4-FFF2-40B4-BE49-F238E27FC236}">
              <a16:creationId xmlns:a16="http://schemas.microsoft.com/office/drawing/2014/main" id="{83A78AEB-E0E0-47BC-BE39-91EF30D259C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2" name="Text Box 1380">
          <a:extLst>
            <a:ext uri="{FF2B5EF4-FFF2-40B4-BE49-F238E27FC236}">
              <a16:creationId xmlns:a16="http://schemas.microsoft.com/office/drawing/2014/main" id="{68FF2EB9-88F4-4D51-B7A8-9BC1A84E801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3" name="Text Box 1380">
          <a:extLst>
            <a:ext uri="{FF2B5EF4-FFF2-40B4-BE49-F238E27FC236}">
              <a16:creationId xmlns:a16="http://schemas.microsoft.com/office/drawing/2014/main" id="{4CA49B74-F149-4557-AB2A-FD40835FCF0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4" name="Text Box 1380">
          <a:extLst>
            <a:ext uri="{FF2B5EF4-FFF2-40B4-BE49-F238E27FC236}">
              <a16:creationId xmlns:a16="http://schemas.microsoft.com/office/drawing/2014/main" id="{49055013-0D7F-4DF0-BB0E-346353F27E5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5" name="Text Box 1380">
          <a:extLst>
            <a:ext uri="{FF2B5EF4-FFF2-40B4-BE49-F238E27FC236}">
              <a16:creationId xmlns:a16="http://schemas.microsoft.com/office/drawing/2014/main" id="{D5F50833-2CBD-4993-9AFC-5759B0A7B1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6" name="Text Box 1380">
          <a:extLst>
            <a:ext uri="{FF2B5EF4-FFF2-40B4-BE49-F238E27FC236}">
              <a16:creationId xmlns:a16="http://schemas.microsoft.com/office/drawing/2014/main" id="{057A1B13-FFF5-4E35-8F9F-54BFBFD80C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7" name="Text Box 1380">
          <a:extLst>
            <a:ext uri="{FF2B5EF4-FFF2-40B4-BE49-F238E27FC236}">
              <a16:creationId xmlns:a16="http://schemas.microsoft.com/office/drawing/2014/main" id="{8813C9BE-6391-4545-A04A-7D5C797AC05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8" name="Text Box 1380">
          <a:extLst>
            <a:ext uri="{FF2B5EF4-FFF2-40B4-BE49-F238E27FC236}">
              <a16:creationId xmlns:a16="http://schemas.microsoft.com/office/drawing/2014/main" id="{C38289F1-CC83-49DA-8B83-8C863F08664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59" name="Text Box 1380">
          <a:extLst>
            <a:ext uri="{FF2B5EF4-FFF2-40B4-BE49-F238E27FC236}">
              <a16:creationId xmlns:a16="http://schemas.microsoft.com/office/drawing/2014/main" id="{CEBD2600-B630-4A6D-8D78-59B463A6F90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0" name="Text Box 1380">
          <a:extLst>
            <a:ext uri="{FF2B5EF4-FFF2-40B4-BE49-F238E27FC236}">
              <a16:creationId xmlns:a16="http://schemas.microsoft.com/office/drawing/2014/main" id="{1FDB4E92-98DD-42EC-8C7A-228A9DC25D9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1" name="Text Box 1380">
          <a:extLst>
            <a:ext uri="{FF2B5EF4-FFF2-40B4-BE49-F238E27FC236}">
              <a16:creationId xmlns:a16="http://schemas.microsoft.com/office/drawing/2014/main" id="{3476D2C6-111B-48F4-BD3B-B35E4A01113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2" name="Text Box 1380">
          <a:extLst>
            <a:ext uri="{FF2B5EF4-FFF2-40B4-BE49-F238E27FC236}">
              <a16:creationId xmlns:a16="http://schemas.microsoft.com/office/drawing/2014/main" id="{6C6241A3-6CDF-4DF3-8711-24BA850C1CE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3" name="Text Box 1380">
          <a:extLst>
            <a:ext uri="{FF2B5EF4-FFF2-40B4-BE49-F238E27FC236}">
              <a16:creationId xmlns:a16="http://schemas.microsoft.com/office/drawing/2014/main" id="{F00A402B-AD3D-4526-A71C-442C17C2722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4" name="Text Box 1380">
          <a:extLst>
            <a:ext uri="{FF2B5EF4-FFF2-40B4-BE49-F238E27FC236}">
              <a16:creationId xmlns:a16="http://schemas.microsoft.com/office/drawing/2014/main" id="{ED062B5E-2196-4EE2-B55B-EB006BE4834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5" name="Text Box 1380">
          <a:extLst>
            <a:ext uri="{FF2B5EF4-FFF2-40B4-BE49-F238E27FC236}">
              <a16:creationId xmlns:a16="http://schemas.microsoft.com/office/drawing/2014/main" id="{40EBF4A9-D101-4DE5-A0EE-FBC1269DDA5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6" name="Text Box 1380">
          <a:extLst>
            <a:ext uri="{FF2B5EF4-FFF2-40B4-BE49-F238E27FC236}">
              <a16:creationId xmlns:a16="http://schemas.microsoft.com/office/drawing/2014/main" id="{A95D3C83-EC92-4DC8-AB43-C09FE85DCB3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7" name="Text Box 1380">
          <a:extLst>
            <a:ext uri="{FF2B5EF4-FFF2-40B4-BE49-F238E27FC236}">
              <a16:creationId xmlns:a16="http://schemas.microsoft.com/office/drawing/2014/main" id="{13561FA7-D3F3-48DA-8CE1-82241DAEC40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8" name="Text Box 1380">
          <a:extLst>
            <a:ext uri="{FF2B5EF4-FFF2-40B4-BE49-F238E27FC236}">
              <a16:creationId xmlns:a16="http://schemas.microsoft.com/office/drawing/2014/main" id="{A4F381D1-FDA1-4A5E-ABC7-1D6535C5207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69" name="Text Box 1380">
          <a:extLst>
            <a:ext uri="{FF2B5EF4-FFF2-40B4-BE49-F238E27FC236}">
              <a16:creationId xmlns:a16="http://schemas.microsoft.com/office/drawing/2014/main" id="{9CB16536-7CA5-480C-84C5-E2E07F14A9A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0" name="Text Box 1380">
          <a:extLst>
            <a:ext uri="{FF2B5EF4-FFF2-40B4-BE49-F238E27FC236}">
              <a16:creationId xmlns:a16="http://schemas.microsoft.com/office/drawing/2014/main" id="{A286203A-E60D-42B3-8AB0-C77AC7010E0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1" name="Text Box 1380">
          <a:extLst>
            <a:ext uri="{FF2B5EF4-FFF2-40B4-BE49-F238E27FC236}">
              <a16:creationId xmlns:a16="http://schemas.microsoft.com/office/drawing/2014/main" id="{FDB455A6-B4A7-4496-9F22-98FF5ED36D9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2" name="Text Box 1380">
          <a:extLst>
            <a:ext uri="{FF2B5EF4-FFF2-40B4-BE49-F238E27FC236}">
              <a16:creationId xmlns:a16="http://schemas.microsoft.com/office/drawing/2014/main" id="{57C1D71D-EF41-42F2-9725-7B00A829652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3" name="Text Box 1380">
          <a:extLst>
            <a:ext uri="{FF2B5EF4-FFF2-40B4-BE49-F238E27FC236}">
              <a16:creationId xmlns:a16="http://schemas.microsoft.com/office/drawing/2014/main" id="{0526FCDB-B42A-4F17-A05E-A33FD41F36C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4" name="Text Box 1380">
          <a:extLst>
            <a:ext uri="{FF2B5EF4-FFF2-40B4-BE49-F238E27FC236}">
              <a16:creationId xmlns:a16="http://schemas.microsoft.com/office/drawing/2014/main" id="{D8405419-E8E9-47A4-B1B8-7DE1EEC4B46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5" name="Text Box 1380">
          <a:extLst>
            <a:ext uri="{FF2B5EF4-FFF2-40B4-BE49-F238E27FC236}">
              <a16:creationId xmlns:a16="http://schemas.microsoft.com/office/drawing/2014/main" id="{6767CBDE-81B6-4351-A96A-570B029B740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6" name="Text Box 1380">
          <a:extLst>
            <a:ext uri="{FF2B5EF4-FFF2-40B4-BE49-F238E27FC236}">
              <a16:creationId xmlns:a16="http://schemas.microsoft.com/office/drawing/2014/main" id="{ECEF5932-4511-4E0A-9225-372E4C9992A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7" name="Text Box 1380">
          <a:extLst>
            <a:ext uri="{FF2B5EF4-FFF2-40B4-BE49-F238E27FC236}">
              <a16:creationId xmlns:a16="http://schemas.microsoft.com/office/drawing/2014/main" id="{BBD2BC96-E30C-4434-B6B9-D9530883C4E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8" name="Text Box 1380">
          <a:extLst>
            <a:ext uri="{FF2B5EF4-FFF2-40B4-BE49-F238E27FC236}">
              <a16:creationId xmlns:a16="http://schemas.microsoft.com/office/drawing/2014/main" id="{427D35E5-BA7E-4B07-AF1F-E31E8A05652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79" name="Text Box 1380">
          <a:extLst>
            <a:ext uri="{FF2B5EF4-FFF2-40B4-BE49-F238E27FC236}">
              <a16:creationId xmlns:a16="http://schemas.microsoft.com/office/drawing/2014/main" id="{A06AE4FB-C0B5-4683-B435-714F1F03D55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0" name="Text Box 1380">
          <a:extLst>
            <a:ext uri="{FF2B5EF4-FFF2-40B4-BE49-F238E27FC236}">
              <a16:creationId xmlns:a16="http://schemas.microsoft.com/office/drawing/2014/main" id="{E92D494C-178C-4663-A2A5-18A6DA43659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1" name="Text Box 1380">
          <a:extLst>
            <a:ext uri="{FF2B5EF4-FFF2-40B4-BE49-F238E27FC236}">
              <a16:creationId xmlns:a16="http://schemas.microsoft.com/office/drawing/2014/main" id="{8EE9D17B-5A33-4F3B-9C70-2EEA22F5438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2" name="Text Box 1380">
          <a:extLst>
            <a:ext uri="{FF2B5EF4-FFF2-40B4-BE49-F238E27FC236}">
              <a16:creationId xmlns:a16="http://schemas.microsoft.com/office/drawing/2014/main" id="{7FE0A62E-E129-4865-AAB4-D653AA1BDD5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3" name="Text Box 1380">
          <a:extLst>
            <a:ext uri="{FF2B5EF4-FFF2-40B4-BE49-F238E27FC236}">
              <a16:creationId xmlns:a16="http://schemas.microsoft.com/office/drawing/2014/main" id="{065A27B9-3A67-49C7-B51C-F57193E5C03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4" name="Text Box 1380">
          <a:extLst>
            <a:ext uri="{FF2B5EF4-FFF2-40B4-BE49-F238E27FC236}">
              <a16:creationId xmlns:a16="http://schemas.microsoft.com/office/drawing/2014/main" id="{FE78EA27-9356-42EA-95AD-3DA822EE31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5" name="Text Box 1380">
          <a:extLst>
            <a:ext uri="{FF2B5EF4-FFF2-40B4-BE49-F238E27FC236}">
              <a16:creationId xmlns:a16="http://schemas.microsoft.com/office/drawing/2014/main" id="{B68AA71E-BC8C-4DC9-AAD1-11E514F1328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6" name="Text Box 1380">
          <a:extLst>
            <a:ext uri="{FF2B5EF4-FFF2-40B4-BE49-F238E27FC236}">
              <a16:creationId xmlns:a16="http://schemas.microsoft.com/office/drawing/2014/main" id="{65753B22-38E9-4194-A1A7-CF76AA4DC78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7" name="Text Box 1380">
          <a:extLst>
            <a:ext uri="{FF2B5EF4-FFF2-40B4-BE49-F238E27FC236}">
              <a16:creationId xmlns:a16="http://schemas.microsoft.com/office/drawing/2014/main" id="{13FC3579-EBDA-461D-B595-D60CE38B4AF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8" name="Text Box 1380">
          <a:extLst>
            <a:ext uri="{FF2B5EF4-FFF2-40B4-BE49-F238E27FC236}">
              <a16:creationId xmlns:a16="http://schemas.microsoft.com/office/drawing/2014/main" id="{8C0D22EE-4783-462A-A15E-62B2C6EB671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89" name="Text Box 1380">
          <a:extLst>
            <a:ext uri="{FF2B5EF4-FFF2-40B4-BE49-F238E27FC236}">
              <a16:creationId xmlns:a16="http://schemas.microsoft.com/office/drawing/2014/main" id="{3373D67C-020F-4AA0-B5C7-01C033D9FA3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0" name="Text Box 1380">
          <a:extLst>
            <a:ext uri="{FF2B5EF4-FFF2-40B4-BE49-F238E27FC236}">
              <a16:creationId xmlns:a16="http://schemas.microsoft.com/office/drawing/2014/main" id="{069FB480-E836-4F71-9043-4B1A0EC2E70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1" name="Text Box 1380">
          <a:extLst>
            <a:ext uri="{FF2B5EF4-FFF2-40B4-BE49-F238E27FC236}">
              <a16:creationId xmlns:a16="http://schemas.microsoft.com/office/drawing/2014/main" id="{ECE3C51D-ED79-4292-AB8A-86E6B7E0F34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2" name="Text Box 1380">
          <a:extLst>
            <a:ext uri="{FF2B5EF4-FFF2-40B4-BE49-F238E27FC236}">
              <a16:creationId xmlns:a16="http://schemas.microsoft.com/office/drawing/2014/main" id="{DBCF64FC-46C6-47D6-AFAF-70E5F0CE52F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3" name="Text Box 1380">
          <a:extLst>
            <a:ext uri="{FF2B5EF4-FFF2-40B4-BE49-F238E27FC236}">
              <a16:creationId xmlns:a16="http://schemas.microsoft.com/office/drawing/2014/main" id="{EFFCFFA2-B7D7-4D07-953F-DEA33C62D32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4" name="Text Box 1380">
          <a:extLst>
            <a:ext uri="{FF2B5EF4-FFF2-40B4-BE49-F238E27FC236}">
              <a16:creationId xmlns:a16="http://schemas.microsoft.com/office/drawing/2014/main" id="{A9CC4D10-E4A6-4043-9539-ECFCE62EAC8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5" name="Text Box 1380">
          <a:extLst>
            <a:ext uri="{FF2B5EF4-FFF2-40B4-BE49-F238E27FC236}">
              <a16:creationId xmlns:a16="http://schemas.microsoft.com/office/drawing/2014/main" id="{DB702132-3F15-473C-9471-9720E275AA5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6" name="Text Box 1380">
          <a:extLst>
            <a:ext uri="{FF2B5EF4-FFF2-40B4-BE49-F238E27FC236}">
              <a16:creationId xmlns:a16="http://schemas.microsoft.com/office/drawing/2014/main" id="{1D99501E-3460-4B1F-A170-6E42ADE2D55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7" name="Text Box 1380">
          <a:extLst>
            <a:ext uri="{FF2B5EF4-FFF2-40B4-BE49-F238E27FC236}">
              <a16:creationId xmlns:a16="http://schemas.microsoft.com/office/drawing/2014/main" id="{6D2C6D9C-0BB7-415C-81D3-FDBF8B17621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8" name="Text Box 1380">
          <a:extLst>
            <a:ext uri="{FF2B5EF4-FFF2-40B4-BE49-F238E27FC236}">
              <a16:creationId xmlns:a16="http://schemas.microsoft.com/office/drawing/2014/main" id="{DCC2A58A-EFDA-4CA8-A71F-CE9F74FA113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199" name="Text Box 1380">
          <a:extLst>
            <a:ext uri="{FF2B5EF4-FFF2-40B4-BE49-F238E27FC236}">
              <a16:creationId xmlns:a16="http://schemas.microsoft.com/office/drawing/2014/main" id="{CFC40AD0-DCD4-4AE0-A976-0D5E6E9BFE3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0" name="Text Box 1380">
          <a:extLst>
            <a:ext uri="{FF2B5EF4-FFF2-40B4-BE49-F238E27FC236}">
              <a16:creationId xmlns:a16="http://schemas.microsoft.com/office/drawing/2014/main" id="{9798D7D8-9BCD-4B69-BF78-2DAA8994C28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1" name="Text Box 1380">
          <a:extLst>
            <a:ext uri="{FF2B5EF4-FFF2-40B4-BE49-F238E27FC236}">
              <a16:creationId xmlns:a16="http://schemas.microsoft.com/office/drawing/2014/main" id="{3A652EC8-2FFC-4C22-84FB-6268F4F7C03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2" name="Text Box 1380">
          <a:extLst>
            <a:ext uri="{FF2B5EF4-FFF2-40B4-BE49-F238E27FC236}">
              <a16:creationId xmlns:a16="http://schemas.microsoft.com/office/drawing/2014/main" id="{784048DE-F418-4931-8D12-BBFF6AEE254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3" name="Text Box 1380">
          <a:extLst>
            <a:ext uri="{FF2B5EF4-FFF2-40B4-BE49-F238E27FC236}">
              <a16:creationId xmlns:a16="http://schemas.microsoft.com/office/drawing/2014/main" id="{B1365D8F-D09E-447F-A5D8-9AADF125E5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4" name="Text Box 1380">
          <a:extLst>
            <a:ext uri="{FF2B5EF4-FFF2-40B4-BE49-F238E27FC236}">
              <a16:creationId xmlns:a16="http://schemas.microsoft.com/office/drawing/2014/main" id="{254A9E83-611D-46DE-885E-A75D07D63CB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5" name="Text Box 1380">
          <a:extLst>
            <a:ext uri="{FF2B5EF4-FFF2-40B4-BE49-F238E27FC236}">
              <a16:creationId xmlns:a16="http://schemas.microsoft.com/office/drawing/2014/main" id="{803BC870-AF8E-4093-8567-066348F15BD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6" name="Text Box 1380">
          <a:extLst>
            <a:ext uri="{FF2B5EF4-FFF2-40B4-BE49-F238E27FC236}">
              <a16:creationId xmlns:a16="http://schemas.microsoft.com/office/drawing/2014/main" id="{DF7C1BBC-28DD-453B-8C69-5B280794C09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7" name="Text Box 1380">
          <a:extLst>
            <a:ext uri="{FF2B5EF4-FFF2-40B4-BE49-F238E27FC236}">
              <a16:creationId xmlns:a16="http://schemas.microsoft.com/office/drawing/2014/main" id="{F1F8ACBB-F3D0-4618-9730-840AD915897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8" name="Text Box 1380">
          <a:extLst>
            <a:ext uri="{FF2B5EF4-FFF2-40B4-BE49-F238E27FC236}">
              <a16:creationId xmlns:a16="http://schemas.microsoft.com/office/drawing/2014/main" id="{AFC87ABE-5223-4CF5-8F3F-A919612EBAF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09" name="Text Box 1380">
          <a:extLst>
            <a:ext uri="{FF2B5EF4-FFF2-40B4-BE49-F238E27FC236}">
              <a16:creationId xmlns:a16="http://schemas.microsoft.com/office/drawing/2014/main" id="{EBA04878-4B27-44B1-8370-1DEE765E699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0" name="Text Box 1380">
          <a:extLst>
            <a:ext uri="{FF2B5EF4-FFF2-40B4-BE49-F238E27FC236}">
              <a16:creationId xmlns:a16="http://schemas.microsoft.com/office/drawing/2014/main" id="{23431EDD-D432-47D9-90A3-E3E34A8FAD0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1" name="Text Box 1380">
          <a:extLst>
            <a:ext uri="{FF2B5EF4-FFF2-40B4-BE49-F238E27FC236}">
              <a16:creationId xmlns:a16="http://schemas.microsoft.com/office/drawing/2014/main" id="{161D4886-2222-42DB-9BD4-D629529455A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2" name="Text Box 1380">
          <a:extLst>
            <a:ext uri="{FF2B5EF4-FFF2-40B4-BE49-F238E27FC236}">
              <a16:creationId xmlns:a16="http://schemas.microsoft.com/office/drawing/2014/main" id="{B09E2481-0E05-4AAF-AEDA-D2FE9BBD3D6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3" name="Text Box 1380">
          <a:extLst>
            <a:ext uri="{FF2B5EF4-FFF2-40B4-BE49-F238E27FC236}">
              <a16:creationId xmlns:a16="http://schemas.microsoft.com/office/drawing/2014/main" id="{49E954BD-9DA8-45B6-B1DC-3075FFD7071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4" name="Text Box 1380">
          <a:extLst>
            <a:ext uri="{FF2B5EF4-FFF2-40B4-BE49-F238E27FC236}">
              <a16:creationId xmlns:a16="http://schemas.microsoft.com/office/drawing/2014/main" id="{420E3417-CAB9-4CF9-B889-B2EC570E63C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5" name="Text Box 1380">
          <a:extLst>
            <a:ext uri="{FF2B5EF4-FFF2-40B4-BE49-F238E27FC236}">
              <a16:creationId xmlns:a16="http://schemas.microsoft.com/office/drawing/2014/main" id="{401844E1-0360-4E3C-96F2-88662B68B6F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6" name="Text Box 1380">
          <a:extLst>
            <a:ext uri="{FF2B5EF4-FFF2-40B4-BE49-F238E27FC236}">
              <a16:creationId xmlns:a16="http://schemas.microsoft.com/office/drawing/2014/main" id="{BB7BBF8C-94F3-4281-BEA5-D711D3E20B1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7" name="Text Box 1380">
          <a:extLst>
            <a:ext uri="{FF2B5EF4-FFF2-40B4-BE49-F238E27FC236}">
              <a16:creationId xmlns:a16="http://schemas.microsoft.com/office/drawing/2014/main" id="{69DDFF1A-21D1-4696-BE6D-822AD8641A0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8" name="Text Box 1380">
          <a:extLst>
            <a:ext uri="{FF2B5EF4-FFF2-40B4-BE49-F238E27FC236}">
              <a16:creationId xmlns:a16="http://schemas.microsoft.com/office/drawing/2014/main" id="{5B87692D-712B-4A32-9967-A8B9D5EC47A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19" name="Text Box 1380">
          <a:extLst>
            <a:ext uri="{FF2B5EF4-FFF2-40B4-BE49-F238E27FC236}">
              <a16:creationId xmlns:a16="http://schemas.microsoft.com/office/drawing/2014/main" id="{7256EE5A-2C49-441D-B578-F1B9A2A4352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0" name="Text Box 1380">
          <a:extLst>
            <a:ext uri="{FF2B5EF4-FFF2-40B4-BE49-F238E27FC236}">
              <a16:creationId xmlns:a16="http://schemas.microsoft.com/office/drawing/2014/main" id="{8310CF12-5F76-49DF-90DD-308D7AB5A49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1" name="Text Box 1380">
          <a:extLst>
            <a:ext uri="{FF2B5EF4-FFF2-40B4-BE49-F238E27FC236}">
              <a16:creationId xmlns:a16="http://schemas.microsoft.com/office/drawing/2014/main" id="{D1F06352-C198-44A1-AD4F-DCEE538FAE4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2" name="Text Box 1380">
          <a:extLst>
            <a:ext uri="{FF2B5EF4-FFF2-40B4-BE49-F238E27FC236}">
              <a16:creationId xmlns:a16="http://schemas.microsoft.com/office/drawing/2014/main" id="{5C71DC20-82E9-4C63-A9DF-E6126D09980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3" name="Text Box 1380">
          <a:extLst>
            <a:ext uri="{FF2B5EF4-FFF2-40B4-BE49-F238E27FC236}">
              <a16:creationId xmlns:a16="http://schemas.microsoft.com/office/drawing/2014/main" id="{02D17D20-2E53-438E-9890-17D572DC1D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4" name="Text Box 1380">
          <a:extLst>
            <a:ext uri="{FF2B5EF4-FFF2-40B4-BE49-F238E27FC236}">
              <a16:creationId xmlns:a16="http://schemas.microsoft.com/office/drawing/2014/main" id="{52B33F1B-F74F-4A9D-97B4-C4E4392707E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5" name="Text Box 1380">
          <a:extLst>
            <a:ext uri="{FF2B5EF4-FFF2-40B4-BE49-F238E27FC236}">
              <a16:creationId xmlns:a16="http://schemas.microsoft.com/office/drawing/2014/main" id="{01920D01-50C3-4A9A-A7B0-78B16AA3210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6" name="Text Box 1380">
          <a:extLst>
            <a:ext uri="{FF2B5EF4-FFF2-40B4-BE49-F238E27FC236}">
              <a16:creationId xmlns:a16="http://schemas.microsoft.com/office/drawing/2014/main" id="{03C82FFC-708F-41BA-9A45-839D7433922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7" name="Text Box 1380">
          <a:extLst>
            <a:ext uri="{FF2B5EF4-FFF2-40B4-BE49-F238E27FC236}">
              <a16:creationId xmlns:a16="http://schemas.microsoft.com/office/drawing/2014/main" id="{93821C9D-B98F-465F-842B-7DC41EB9C5B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8" name="Text Box 1380">
          <a:extLst>
            <a:ext uri="{FF2B5EF4-FFF2-40B4-BE49-F238E27FC236}">
              <a16:creationId xmlns:a16="http://schemas.microsoft.com/office/drawing/2014/main" id="{79F957FC-B513-4B4E-A5F6-3CA8413330A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29" name="Text Box 1380">
          <a:extLst>
            <a:ext uri="{FF2B5EF4-FFF2-40B4-BE49-F238E27FC236}">
              <a16:creationId xmlns:a16="http://schemas.microsoft.com/office/drawing/2014/main" id="{D302A827-C261-46BF-873D-4E417532885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0" name="Text Box 1380">
          <a:extLst>
            <a:ext uri="{FF2B5EF4-FFF2-40B4-BE49-F238E27FC236}">
              <a16:creationId xmlns:a16="http://schemas.microsoft.com/office/drawing/2014/main" id="{7C7B23D5-C81A-4CC3-AC79-DF25ED38772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1" name="Text Box 1380">
          <a:extLst>
            <a:ext uri="{FF2B5EF4-FFF2-40B4-BE49-F238E27FC236}">
              <a16:creationId xmlns:a16="http://schemas.microsoft.com/office/drawing/2014/main" id="{7831A69E-FA9D-462B-AB83-99127AFF1BA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2" name="Text Box 1380">
          <a:extLst>
            <a:ext uri="{FF2B5EF4-FFF2-40B4-BE49-F238E27FC236}">
              <a16:creationId xmlns:a16="http://schemas.microsoft.com/office/drawing/2014/main" id="{1574F8DE-E264-4D20-85F6-AA26AFF012A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3" name="Text Box 1380">
          <a:extLst>
            <a:ext uri="{FF2B5EF4-FFF2-40B4-BE49-F238E27FC236}">
              <a16:creationId xmlns:a16="http://schemas.microsoft.com/office/drawing/2014/main" id="{B724FA57-896A-4290-AC39-DE7EC27BC72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4" name="Text Box 1380">
          <a:extLst>
            <a:ext uri="{FF2B5EF4-FFF2-40B4-BE49-F238E27FC236}">
              <a16:creationId xmlns:a16="http://schemas.microsoft.com/office/drawing/2014/main" id="{48BA0DC7-B52F-432C-B804-589989A5283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5" name="Text Box 1380">
          <a:extLst>
            <a:ext uri="{FF2B5EF4-FFF2-40B4-BE49-F238E27FC236}">
              <a16:creationId xmlns:a16="http://schemas.microsoft.com/office/drawing/2014/main" id="{06584D7C-DB29-40CB-9780-2BF4A80E7A1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6" name="Text Box 1380">
          <a:extLst>
            <a:ext uri="{FF2B5EF4-FFF2-40B4-BE49-F238E27FC236}">
              <a16:creationId xmlns:a16="http://schemas.microsoft.com/office/drawing/2014/main" id="{A6225330-517C-4B0F-9727-CEBAE14FB82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7" name="Text Box 1380">
          <a:extLst>
            <a:ext uri="{FF2B5EF4-FFF2-40B4-BE49-F238E27FC236}">
              <a16:creationId xmlns:a16="http://schemas.microsoft.com/office/drawing/2014/main" id="{DC34C4CD-ECF0-413C-B839-BE04984F3FB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8" name="Text Box 1380">
          <a:extLst>
            <a:ext uri="{FF2B5EF4-FFF2-40B4-BE49-F238E27FC236}">
              <a16:creationId xmlns:a16="http://schemas.microsoft.com/office/drawing/2014/main" id="{A54B0976-1763-49A3-94E7-6AAAA0CA614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39" name="Text Box 1380">
          <a:extLst>
            <a:ext uri="{FF2B5EF4-FFF2-40B4-BE49-F238E27FC236}">
              <a16:creationId xmlns:a16="http://schemas.microsoft.com/office/drawing/2014/main" id="{B3F0F26E-4E27-406F-ACAE-BBE4D2F0AB5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0" name="Text Box 1380">
          <a:extLst>
            <a:ext uri="{FF2B5EF4-FFF2-40B4-BE49-F238E27FC236}">
              <a16:creationId xmlns:a16="http://schemas.microsoft.com/office/drawing/2014/main" id="{6AD6C9B1-BC0A-431A-AD3C-64EDD4BD17E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1" name="Text Box 1380">
          <a:extLst>
            <a:ext uri="{FF2B5EF4-FFF2-40B4-BE49-F238E27FC236}">
              <a16:creationId xmlns:a16="http://schemas.microsoft.com/office/drawing/2014/main" id="{D1C70DBA-D595-445D-B754-2973DC974E3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2" name="Text Box 1380">
          <a:extLst>
            <a:ext uri="{FF2B5EF4-FFF2-40B4-BE49-F238E27FC236}">
              <a16:creationId xmlns:a16="http://schemas.microsoft.com/office/drawing/2014/main" id="{3CDA1A5B-3C40-4357-98E2-E3B7CDC2805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3" name="Text Box 1380">
          <a:extLst>
            <a:ext uri="{FF2B5EF4-FFF2-40B4-BE49-F238E27FC236}">
              <a16:creationId xmlns:a16="http://schemas.microsoft.com/office/drawing/2014/main" id="{933F1853-B02B-4230-928C-7C41B593D6E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4" name="Text Box 1380">
          <a:extLst>
            <a:ext uri="{FF2B5EF4-FFF2-40B4-BE49-F238E27FC236}">
              <a16:creationId xmlns:a16="http://schemas.microsoft.com/office/drawing/2014/main" id="{E4A3ECE4-E112-4678-9D97-BEDDE11DCFF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5" name="Text Box 1380">
          <a:extLst>
            <a:ext uri="{FF2B5EF4-FFF2-40B4-BE49-F238E27FC236}">
              <a16:creationId xmlns:a16="http://schemas.microsoft.com/office/drawing/2014/main" id="{311794C6-EE07-4262-8FD3-9371ADB80EA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6" name="Text Box 1380">
          <a:extLst>
            <a:ext uri="{FF2B5EF4-FFF2-40B4-BE49-F238E27FC236}">
              <a16:creationId xmlns:a16="http://schemas.microsoft.com/office/drawing/2014/main" id="{6903585A-43E4-4E1A-87E8-BEE8B4A2B62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7" name="Text Box 1380">
          <a:extLst>
            <a:ext uri="{FF2B5EF4-FFF2-40B4-BE49-F238E27FC236}">
              <a16:creationId xmlns:a16="http://schemas.microsoft.com/office/drawing/2014/main" id="{F94B7201-EA64-468C-B9D6-93F5C5850D8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8" name="Text Box 1380">
          <a:extLst>
            <a:ext uri="{FF2B5EF4-FFF2-40B4-BE49-F238E27FC236}">
              <a16:creationId xmlns:a16="http://schemas.microsoft.com/office/drawing/2014/main" id="{9E55DC0F-9FFB-49F3-B416-7CED20B9734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49" name="Text Box 1380">
          <a:extLst>
            <a:ext uri="{FF2B5EF4-FFF2-40B4-BE49-F238E27FC236}">
              <a16:creationId xmlns:a16="http://schemas.microsoft.com/office/drawing/2014/main" id="{A6DB12F3-8D44-4F3D-B71F-25E9EB20F1B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0" name="Text Box 1380">
          <a:extLst>
            <a:ext uri="{FF2B5EF4-FFF2-40B4-BE49-F238E27FC236}">
              <a16:creationId xmlns:a16="http://schemas.microsoft.com/office/drawing/2014/main" id="{F863A163-A0CF-43AB-B868-B47112D1F96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1" name="Text Box 1380">
          <a:extLst>
            <a:ext uri="{FF2B5EF4-FFF2-40B4-BE49-F238E27FC236}">
              <a16:creationId xmlns:a16="http://schemas.microsoft.com/office/drawing/2014/main" id="{CF93E883-AD00-4283-83E3-3D793E18E9A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2" name="Text Box 1380">
          <a:extLst>
            <a:ext uri="{FF2B5EF4-FFF2-40B4-BE49-F238E27FC236}">
              <a16:creationId xmlns:a16="http://schemas.microsoft.com/office/drawing/2014/main" id="{2DE0105D-0FD7-4AF0-A3F7-0A48470309C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3" name="Text Box 1380">
          <a:extLst>
            <a:ext uri="{FF2B5EF4-FFF2-40B4-BE49-F238E27FC236}">
              <a16:creationId xmlns:a16="http://schemas.microsoft.com/office/drawing/2014/main" id="{EC7E84AA-609E-4CA7-AB06-2F9D3E92C73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4" name="Text Box 1380">
          <a:extLst>
            <a:ext uri="{FF2B5EF4-FFF2-40B4-BE49-F238E27FC236}">
              <a16:creationId xmlns:a16="http://schemas.microsoft.com/office/drawing/2014/main" id="{A9B9C46F-B0C6-4966-A0FB-BCA03A76F03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5" name="Text Box 1380">
          <a:extLst>
            <a:ext uri="{FF2B5EF4-FFF2-40B4-BE49-F238E27FC236}">
              <a16:creationId xmlns:a16="http://schemas.microsoft.com/office/drawing/2014/main" id="{80CD766D-C934-46CD-8C87-37027AB265A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6" name="Text Box 1380">
          <a:extLst>
            <a:ext uri="{FF2B5EF4-FFF2-40B4-BE49-F238E27FC236}">
              <a16:creationId xmlns:a16="http://schemas.microsoft.com/office/drawing/2014/main" id="{F5A7C8A5-94B2-4404-BAB2-B88DFFE73FC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7" name="Text Box 1380">
          <a:extLst>
            <a:ext uri="{FF2B5EF4-FFF2-40B4-BE49-F238E27FC236}">
              <a16:creationId xmlns:a16="http://schemas.microsoft.com/office/drawing/2014/main" id="{201D5098-C0E7-4C3D-8C52-1308062455E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8" name="Text Box 1380">
          <a:extLst>
            <a:ext uri="{FF2B5EF4-FFF2-40B4-BE49-F238E27FC236}">
              <a16:creationId xmlns:a16="http://schemas.microsoft.com/office/drawing/2014/main" id="{86ADE192-B191-4530-BDF3-C762FC84CCB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59" name="Text Box 1380">
          <a:extLst>
            <a:ext uri="{FF2B5EF4-FFF2-40B4-BE49-F238E27FC236}">
              <a16:creationId xmlns:a16="http://schemas.microsoft.com/office/drawing/2014/main" id="{5681A479-D0C5-46B3-9D05-B03CF42E1CA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0" name="Text Box 1380">
          <a:extLst>
            <a:ext uri="{FF2B5EF4-FFF2-40B4-BE49-F238E27FC236}">
              <a16:creationId xmlns:a16="http://schemas.microsoft.com/office/drawing/2014/main" id="{591F71CF-B023-47DA-9768-3A81BF2263F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1" name="Text Box 1380">
          <a:extLst>
            <a:ext uri="{FF2B5EF4-FFF2-40B4-BE49-F238E27FC236}">
              <a16:creationId xmlns:a16="http://schemas.microsoft.com/office/drawing/2014/main" id="{FBA87950-90A9-44E1-8A02-BABDE815B02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2" name="Text Box 1380">
          <a:extLst>
            <a:ext uri="{FF2B5EF4-FFF2-40B4-BE49-F238E27FC236}">
              <a16:creationId xmlns:a16="http://schemas.microsoft.com/office/drawing/2014/main" id="{0D9304BA-18F1-4F12-BF69-266BBA2D674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3" name="Text Box 1380">
          <a:extLst>
            <a:ext uri="{FF2B5EF4-FFF2-40B4-BE49-F238E27FC236}">
              <a16:creationId xmlns:a16="http://schemas.microsoft.com/office/drawing/2014/main" id="{2B20115B-ADA4-4DC7-AA55-61F7BC5DDEC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4" name="Text Box 1380">
          <a:extLst>
            <a:ext uri="{FF2B5EF4-FFF2-40B4-BE49-F238E27FC236}">
              <a16:creationId xmlns:a16="http://schemas.microsoft.com/office/drawing/2014/main" id="{5CAC2F18-F534-4791-8B7D-814F410B39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5" name="Text Box 1380">
          <a:extLst>
            <a:ext uri="{FF2B5EF4-FFF2-40B4-BE49-F238E27FC236}">
              <a16:creationId xmlns:a16="http://schemas.microsoft.com/office/drawing/2014/main" id="{5670EFEA-2D73-4039-941E-FD8CF4CFE02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6" name="Text Box 1380">
          <a:extLst>
            <a:ext uri="{FF2B5EF4-FFF2-40B4-BE49-F238E27FC236}">
              <a16:creationId xmlns:a16="http://schemas.microsoft.com/office/drawing/2014/main" id="{C014A8BD-296B-43E3-B261-E09C9308C69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7" name="Text Box 1380">
          <a:extLst>
            <a:ext uri="{FF2B5EF4-FFF2-40B4-BE49-F238E27FC236}">
              <a16:creationId xmlns:a16="http://schemas.microsoft.com/office/drawing/2014/main" id="{0FFBED70-F16F-4576-909A-AE34BCFF0DF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8" name="Text Box 1380">
          <a:extLst>
            <a:ext uri="{FF2B5EF4-FFF2-40B4-BE49-F238E27FC236}">
              <a16:creationId xmlns:a16="http://schemas.microsoft.com/office/drawing/2014/main" id="{2AA497DB-8D90-4FD5-BDA0-A12D87EE093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69" name="Text Box 1380">
          <a:extLst>
            <a:ext uri="{FF2B5EF4-FFF2-40B4-BE49-F238E27FC236}">
              <a16:creationId xmlns:a16="http://schemas.microsoft.com/office/drawing/2014/main" id="{3218D5B9-9006-464E-859D-73E7C06E6E4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0" name="Text Box 1380">
          <a:extLst>
            <a:ext uri="{FF2B5EF4-FFF2-40B4-BE49-F238E27FC236}">
              <a16:creationId xmlns:a16="http://schemas.microsoft.com/office/drawing/2014/main" id="{ACCB7322-C4E0-4DAD-BCEC-9AE299E82FA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1" name="Text Box 1380">
          <a:extLst>
            <a:ext uri="{FF2B5EF4-FFF2-40B4-BE49-F238E27FC236}">
              <a16:creationId xmlns:a16="http://schemas.microsoft.com/office/drawing/2014/main" id="{265EC235-6182-4199-A006-881905D0B36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2" name="Text Box 1380">
          <a:extLst>
            <a:ext uri="{FF2B5EF4-FFF2-40B4-BE49-F238E27FC236}">
              <a16:creationId xmlns:a16="http://schemas.microsoft.com/office/drawing/2014/main" id="{0943C5D4-6FF9-4714-B54C-02E778FF125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3" name="Text Box 1380">
          <a:extLst>
            <a:ext uri="{FF2B5EF4-FFF2-40B4-BE49-F238E27FC236}">
              <a16:creationId xmlns:a16="http://schemas.microsoft.com/office/drawing/2014/main" id="{150BBE55-2C29-48E0-88F1-9DC8873DDDE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4" name="Text Box 1380">
          <a:extLst>
            <a:ext uri="{FF2B5EF4-FFF2-40B4-BE49-F238E27FC236}">
              <a16:creationId xmlns:a16="http://schemas.microsoft.com/office/drawing/2014/main" id="{22CDD4AF-2207-415B-A3DF-A29CBCD9D8F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5" name="Text Box 1380">
          <a:extLst>
            <a:ext uri="{FF2B5EF4-FFF2-40B4-BE49-F238E27FC236}">
              <a16:creationId xmlns:a16="http://schemas.microsoft.com/office/drawing/2014/main" id="{CB721E6F-653A-4E4D-ADE1-BFB14A25E24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6" name="Text Box 1380">
          <a:extLst>
            <a:ext uri="{FF2B5EF4-FFF2-40B4-BE49-F238E27FC236}">
              <a16:creationId xmlns:a16="http://schemas.microsoft.com/office/drawing/2014/main" id="{25AA8C9C-214E-45D9-B64B-3A84F6F0527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7" name="Text Box 1380">
          <a:extLst>
            <a:ext uri="{FF2B5EF4-FFF2-40B4-BE49-F238E27FC236}">
              <a16:creationId xmlns:a16="http://schemas.microsoft.com/office/drawing/2014/main" id="{2EE1BA75-D5F1-4350-A70B-7442B39F2EF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8" name="Text Box 1380">
          <a:extLst>
            <a:ext uri="{FF2B5EF4-FFF2-40B4-BE49-F238E27FC236}">
              <a16:creationId xmlns:a16="http://schemas.microsoft.com/office/drawing/2014/main" id="{9DD4DA36-1E9B-43FB-8DDC-68D799BF04D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79" name="Text Box 1380">
          <a:extLst>
            <a:ext uri="{FF2B5EF4-FFF2-40B4-BE49-F238E27FC236}">
              <a16:creationId xmlns:a16="http://schemas.microsoft.com/office/drawing/2014/main" id="{B70BA950-D7A5-4F85-911F-33F9552E228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80" name="Text Box 1380">
          <a:extLst>
            <a:ext uri="{FF2B5EF4-FFF2-40B4-BE49-F238E27FC236}">
              <a16:creationId xmlns:a16="http://schemas.microsoft.com/office/drawing/2014/main" id="{6940BEE8-C5AD-4843-9E72-D33D0107C8F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81" name="Text Box 1380">
          <a:extLst>
            <a:ext uri="{FF2B5EF4-FFF2-40B4-BE49-F238E27FC236}">
              <a16:creationId xmlns:a16="http://schemas.microsoft.com/office/drawing/2014/main" id="{8097CFB8-5D67-4834-8721-D611F6F9AC2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82" name="Text Box 1380">
          <a:extLst>
            <a:ext uri="{FF2B5EF4-FFF2-40B4-BE49-F238E27FC236}">
              <a16:creationId xmlns:a16="http://schemas.microsoft.com/office/drawing/2014/main" id="{2DE762E5-7896-4626-A36C-77913F57D55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83" name="Text Box 1380">
          <a:extLst>
            <a:ext uri="{FF2B5EF4-FFF2-40B4-BE49-F238E27FC236}">
              <a16:creationId xmlns:a16="http://schemas.microsoft.com/office/drawing/2014/main" id="{678CDBBC-2CEB-47ED-A319-4CD5ABA93E0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84" name="Text Box 1380">
          <a:extLst>
            <a:ext uri="{FF2B5EF4-FFF2-40B4-BE49-F238E27FC236}">
              <a16:creationId xmlns:a16="http://schemas.microsoft.com/office/drawing/2014/main" id="{579F06A5-BC0A-41E4-9A3E-B57972B4F1A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85" name="Text Box 1380">
          <a:extLst>
            <a:ext uri="{FF2B5EF4-FFF2-40B4-BE49-F238E27FC236}">
              <a16:creationId xmlns:a16="http://schemas.microsoft.com/office/drawing/2014/main" id="{AB91D79D-BB3D-4AB3-A689-C4EE08947EB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86" name="Text Box 1380">
          <a:extLst>
            <a:ext uri="{FF2B5EF4-FFF2-40B4-BE49-F238E27FC236}">
              <a16:creationId xmlns:a16="http://schemas.microsoft.com/office/drawing/2014/main" id="{CE606977-E0D0-4D2B-A0D5-30DA8710ACF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287" name="Text Box 1380">
          <a:extLst>
            <a:ext uri="{FF2B5EF4-FFF2-40B4-BE49-F238E27FC236}">
              <a16:creationId xmlns:a16="http://schemas.microsoft.com/office/drawing/2014/main" id="{7364E786-8BC3-465A-B4B8-6EBE91867F5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88" name="Text Box 1380">
          <a:extLst>
            <a:ext uri="{FF2B5EF4-FFF2-40B4-BE49-F238E27FC236}">
              <a16:creationId xmlns:a16="http://schemas.microsoft.com/office/drawing/2014/main" id="{3B91573F-79C9-4FF6-9AD6-061E81CE066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89" name="Text Box 1380">
          <a:extLst>
            <a:ext uri="{FF2B5EF4-FFF2-40B4-BE49-F238E27FC236}">
              <a16:creationId xmlns:a16="http://schemas.microsoft.com/office/drawing/2014/main" id="{271F90F0-98FA-4AF8-BCF1-A5A2CBB2970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0" name="Text Box 1380">
          <a:extLst>
            <a:ext uri="{FF2B5EF4-FFF2-40B4-BE49-F238E27FC236}">
              <a16:creationId xmlns:a16="http://schemas.microsoft.com/office/drawing/2014/main" id="{93714B30-7886-4FE8-BA89-DC0B6F8ADFD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1" name="Text Box 1380">
          <a:extLst>
            <a:ext uri="{FF2B5EF4-FFF2-40B4-BE49-F238E27FC236}">
              <a16:creationId xmlns:a16="http://schemas.microsoft.com/office/drawing/2014/main" id="{A4B5E596-9424-45A1-893A-C435ECF85C6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2" name="Text Box 1380">
          <a:extLst>
            <a:ext uri="{FF2B5EF4-FFF2-40B4-BE49-F238E27FC236}">
              <a16:creationId xmlns:a16="http://schemas.microsoft.com/office/drawing/2014/main" id="{4615E3FC-0191-43BE-95F3-6CD4E777FFF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3" name="Text Box 1380">
          <a:extLst>
            <a:ext uri="{FF2B5EF4-FFF2-40B4-BE49-F238E27FC236}">
              <a16:creationId xmlns:a16="http://schemas.microsoft.com/office/drawing/2014/main" id="{2AEC45D5-8B8B-479E-A3AF-AAA58B8F099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4" name="Text Box 1380">
          <a:extLst>
            <a:ext uri="{FF2B5EF4-FFF2-40B4-BE49-F238E27FC236}">
              <a16:creationId xmlns:a16="http://schemas.microsoft.com/office/drawing/2014/main" id="{2E8D2BAD-3837-4127-8BB0-724B82D71FE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5" name="Text Box 1380">
          <a:extLst>
            <a:ext uri="{FF2B5EF4-FFF2-40B4-BE49-F238E27FC236}">
              <a16:creationId xmlns:a16="http://schemas.microsoft.com/office/drawing/2014/main" id="{3C79ACC8-3463-4A4B-BB1A-02707A4AC15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6" name="Text Box 1380">
          <a:extLst>
            <a:ext uri="{FF2B5EF4-FFF2-40B4-BE49-F238E27FC236}">
              <a16:creationId xmlns:a16="http://schemas.microsoft.com/office/drawing/2014/main" id="{95750E46-AF70-4FFF-90ED-3EA4261623D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7" name="Text Box 1380">
          <a:extLst>
            <a:ext uri="{FF2B5EF4-FFF2-40B4-BE49-F238E27FC236}">
              <a16:creationId xmlns:a16="http://schemas.microsoft.com/office/drawing/2014/main" id="{1C979A61-5BB8-44BF-B6E8-98896516AB9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8" name="Text Box 1380">
          <a:extLst>
            <a:ext uri="{FF2B5EF4-FFF2-40B4-BE49-F238E27FC236}">
              <a16:creationId xmlns:a16="http://schemas.microsoft.com/office/drawing/2014/main" id="{7DB82112-DC19-4D5D-A54E-7D20C349470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299" name="Text Box 1380">
          <a:extLst>
            <a:ext uri="{FF2B5EF4-FFF2-40B4-BE49-F238E27FC236}">
              <a16:creationId xmlns:a16="http://schemas.microsoft.com/office/drawing/2014/main" id="{62315410-8EF5-4CD6-9E15-8C11F7EBAD6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0" name="Text Box 1380">
          <a:extLst>
            <a:ext uri="{FF2B5EF4-FFF2-40B4-BE49-F238E27FC236}">
              <a16:creationId xmlns:a16="http://schemas.microsoft.com/office/drawing/2014/main" id="{3E76A5BC-3279-4D4C-8B59-6A0B0B40F04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1" name="Text Box 1380">
          <a:extLst>
            <a:ext uri="{FF2B5EF4-FFF2-40B4-BE49-F238E27FC236}">
              <a16:creationId xmlns:a16="http://schemas.microsoft.com/office/drawing/2014/main" id="{72F762C2-016F-4E8F-876E-885E48A77EC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2" name="Text Box 1380">
          <a:extLst>
            <a:ext uri="{FF2B5EF4-FFF2-40B4-BE49-F238E27FC236}">
              <a16:creationId xmlns:a16="http://schemas.microsoft.com/office/drawing/2014/main" id="{0998A39E-D0C4-4963-AD55-3BADB7FA861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3" name="Text Box 1380">
          <a:extLst>
            <a:ext uri="{FF2B5EF4-FFF2-40B4-BE49-F238E27FC236}">
              <a16:creationId xmlns:a16="http://schemas.microsoft.com/office/drawing/2014/main" id="{50801C1D-5237-498B-B64F-68B27E0131E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4" name="Text Box 1380">
          <a:extLst>
            <a:ext uri="{FF2B5EF4-FFF2-40B4-BE49-F238E27FC236}">
              <a16:creationId xmlns:a16="http://schemas.microsoft.com/office/drawing/2014/main" id="{24657A89-5819-44AC-B75B-1B8A8AA438F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5" name="Text Box 1380">
          <a:extLst>
            <a:ext uri="{FF2B5EF4-FFF2-40B4-BE49-F238E27FC236}">
              <a16:creationId xmlns:a16="http://schemas.microsoft.com/office/drawing/2014/main" id="{2AA60B23-3B0A-4FFA-8F82-8A3BD1519E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6" name="Text Box 1380">
          <a:extLst>
            <a:ext uri="{FF2B5EF4-FFF2-40B4-BE49-F238E27FC236}">
              <a16:creationId xmlns:a16="http://schemas.microsoft.com/office/drawing/2014/main" id="{C1FAF333-C3C6-4710-BEBE-376960BFA54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7" name="Text Box 1380">
          <a:extLst>
            <a:ext uri="{FF2B5EF4-FFF2-40B4-BE49-F238E27FC236}">
              <a16:creationId xmlns:a16="http://schemas.microsoft.com/office/drawing/2014/main" id="{596BC7ED-6FCD-43B8-AA12-D0F246C76C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8" name="Text Box 1380">
          <a:extLst>
            <a:ext uri="{FF2B5EF4-FFF2-40B4-BE49-F238E27FC236}">
              <a16:creationId xmlns:a16="http://schemas.microsoft.com/office/drawing/2014/main" id="{8463FE25-8DE1-4376-9698-EEFE5B14C6A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09" name="Text Box 1380">
          <a:extLst>
            <a:ext uri="{FF2B5EF4-FFF2-40B4-BE49-F238E27FC236}">
              <a16:creationId xmlns:a16="http://schemas.microsoft.com/office/drawing/2014/main" id="{5BD89238-581C-47DB-ABEA-6B3EEC89683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0" name="Text Box 1380">
          <a:extLst>
            <a:ext uri="{FF2B5EF4-FFF2-40B4-BE49-F238E27FC236}">
              <a16:creationId xmlns:a16="http://schemas.microsoft.com/office/drawing/2014/main" id="{4F124E69-B7A9-4381-AAA9-BA3C02EC423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1" name="Text Box 1380">
          <a:extLst>
            <a:ext uri="{FF2B5EF4-FFF2-40B4-BE49-F238E27FC236}">
              <a16:creationId xmlns:a16="http://schemas.microsoft.com/office/drawing/2014/main" id="{4BC924D0-6C91-43D2-B7FF-2CB3939379E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2" name="Text Box 1380">
          <a:extLst>
            <a:ext uri="{FF2B5EF4-FFF2-40B4-BE49-F238E27FC236}">
              <a16:creationId xmlns:a16="http://schemas.microsoft.com/office/drawing/2014/main" id="{8D204ABC-D10C-448F-AE3A-CFB1F76A3B6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3" name="Text Box 1380">
          <a:extLst>
            <a:ext uri="{FF2B5EF4-FFF2-40B4-BE49-F238E27FC236}">
              <a16:creationId xmlns:a16="http://schemas.microsoft.com/office/drawing/2014/main" id="{64433154-72E2-44CC-87D9-9761E1255D9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4" name="Text Box 1380">
          <a:extLst>
            <a:ext uri="{FF2B5EF4-FFF2-40B4-BE49-F238E27FC236}">
              <a16:creationId xmlns:a16="http://schemas.microsoft.com/office/drawing/2014/main" id="{B2A1E237-A284-4D12-A7BA-238699824AD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5" name="Text Box 1380">
          <a:extLst>
            <a:ext uri="{FF2B5EF4-FFF2-40B4-BE49-F238E27FC236}">
              <a16:creationId xmlns:a16="http://schemas.microsoft.com/office/drawing/2014/main" id="{DEC0E351-BD74-43E3-BFEA-A4B1CF27882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6" name="Text Box 1380">
          <a:extLst>
            <a:ext uri="{FF2B5EF4-FFF2-40B4-BE49-F238E27FC236}">
              <a16:creationId xmlns:a16="http://schemas.microsoft.com/office/drawing/2014/main" id="{035C217B-3DAB-47DF-A1CE-EAF2111927B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7" name="Text Box 1380">
          <a:extLst>
            <a:ext uri="{FF2B5EF4-FFF2-40B4-BE49-F238E27FC236}">
              <a16:creationId xmlns:a16="http://schemas.microsoft.com/office/drawing/2014/main" id="{879EACDB-D2FB-42CB-82A0-EF345071BE8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8" name="Text Box 1380">
          <a:extLst>
            <a:ext uri="{FF2B5EF4-FFF2-40B4-BE49-F238E27FC236}">
              <a16:creationId xmlns:a16="http://schemas.microsoft.com/office/drawing/2014/main" id="{2059AC36-911E-416D-9B74-CB52A31F26A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19" name="Text Box 1380">
          <a:extLst>
            <a:ext uri="{FF2B5EF4-FFF2-40B4-BE49-F238E27FC236}">
              <a16:creationId xmlns:a16="http://schemas.microsoft.com/office/drawing/2014/main" id="{4CBEE8BC-731D-48C2-89E9-32940D47190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0" name="Text Box 1380">
          <a:extLst>
            <a:ext uri="{FF2B5EF4-FFF2-40B4-BE49-F238E27FC236}">
              <a16:creationId xmlns:a16="http://schemas.microsoft.com/office/drawing/2014/main" id="{640B5A44-A38D-40B0-8AC8-40C14E63857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1" name="Text Box 1380">
          <a:extLst>
            <a:ext uri="{FF2B5EF4-FFF2-40B4-BE49-F238E27FC236}">
              <a16:creationId xmlns:a16="http://schemas.microsoft.com/office/drawing/2014/main" id="{3CA9FCBB-A833-4598-929C-B3748C29B91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2" name="Text Box 1380">
          <a:extLst>
            <a:ext uri="{FF2B5EF4-FFF2-40B4-BE49-F238E27FC236}">
              <a16:creationId xmlns:a16="http://schemas.microsoft.com/office/drawing/2014/main" id="{1ED99BC8-66D2-4479-8799-C489243BF34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3" name="Text Box 1380">
          <a:extLst>
            <a:ext uri="{FF2B5EF4-FFF2-40B4-BE49-F238E27FC236}">
              <a16:creationId xmlns:a16="http://schemas.microsoft.com/office/drawing/2014/main" id="{C93A059E-BE8E-4D64-A0FC-53A92A34C43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4" name="Text Box 1380">
          <a:extLst>
            <a:ext uri="{FF2B5EF4-FFF2-40B4-BE49-F238E27FC236}">
              <a16:creationId xmlns:a16="http://schemas.microsoft.com/office/drawing/2014/main" id="{2E53B2FA-FB73-42FF-A5AC-DACEC90DDD6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5" name="Text Box 1380">
          <a:extLst>
            <a:ext uri="{FF2B5EF4-FFF2-40B4-BE49-F238E27FC236}">
              <a16:creationId xmlns:a16="http://schemas.microsoft.com/office/drawing/2014/main" id="{DA5528DA-4C34-4FA7-811F-CCBA3AA5AA1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6" name="Text Box 1380">
          <a:extLst>
            <a:ext uri="{FF2B5EF4-FFF2-40B4-BE49-F238E27FC236}">
              <a16:creationId xmlns:a16="http://schemas.microsoft.com/office/drawing/2014/main" id="{E119962A-1381-40D7-A630-721308D6905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7" name="Text Box 1380">
          <a:extLst>
            <a:ext uri="{FF2B5EF4-FFF2-40B4-BE49-F238E27FC236}">
              <a16:creationId xmlns:a16="http://schemas.microsoft.com/office/drawing/2014/main" id="{2293F7C1-DE29-425E-B67D-88767910010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8" name="Text Box 1380">
          <a:extLst>
            <a:ext uri="{FF2B5EF4-FFF2-40B4-BE49-F238E27FC236}">
              <a16:creationId xmlns:a16="http://schemas.microsoft.com/office/drawing/2014/main" id="{1377ACE6-22FD-4E92-9117-559D32A6D84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29" name="Text Box 1380">
          <a:extLst>
            <a:ext uri="{FF2B5EF4-FFF2-40B4-BE49-F238E27FC236}">
              <a16:creationId xmlns:a16="http://schemas.microsoft.com/office/drawing/2014/main" id="{FDBEA454-F096-4BED-8D64-8FF6D6D21D8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0" name="Text Box 1380">
          <a:extLst>
            <a:ext uri="{FF2B5EF4-FFF2-40B4-BE49-F238E27FC236}">
              <a16:creationId xmlns:a16="http://schemas.microsoft.com/office/drawing/2014/main" id="{51E62741-89EC-47A3-B3DE-06FEAE6CD98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1" name="Text Box 1380">
          <a:extLst>
            <a:ext uri="{FF2B5EF4-FFF2-40B4-BE49-F238E27FC236}">
              <a16:creationId xmlns:a16="http://schemas.microsoft.com/office/drawing/2014/main" id="{CB643881-2C9E-440F-BCA3-8DD22050B8B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2" name="Text Box 1380">
          <a:extLst>
            <a:ext uri="{FF2B5EF4-FFF2-40B4-BE49-F238E27FC236}">
              <a16:creationId xmlns:a16="http://schemas.microsoft.com/office/drawing/2014/main" id="{895BCD42-2E16-47A0-A990-326EA42A06C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3" name="Text Box 1380">
          <a:extLst>
            <a:ext uri="{FF2B5EF4-FFF2-40B4-BE49-F238E27FC236}">
              <a16:creationId xmlns:a16="http://schemas.microsoft.com/office/drawing/2014/main" id="{2ADD95C8-8A06-4F36-8C35-CA8FEA167FA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4" name="Text Box 1380">
          <a:extLst>
            <a:ext uri="{FF2B5EF4-FFF2-40B4-BE49-F238E27FC236}">
              <a16:creationId xmlns:a16="http://schemas.microsoft.com/office/drawing/2014/main" id="{4CF7A51A-A9B8-40D7-A64F-55E8FDFB7F1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5" name="Text Box 1380">
          <a:extLst>
            <a:ext uri="{FF2B5EF4-FFF2-40B4-BE49-F238E27FC236}">
              <a16:creationId xmlns:a16="http://schemas.microsoft.com/office/drawing/2014/main" id="{9781B550-5B6A-4AAC-A746-CACFD22A4DD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6" name="Text Box 1380">
          <a:extLst>
            <a:ext uri="{FF2B5EF4-FFF2-40B4-BE49-F238E27FC236}">
              <a16:creationId xmlns:a16="http://schemas.microsoft.com/office/drawing/2014/main" id="{10251427-F5D1-4C30-AE7F-666DF70729A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7" name="Text Box 1380">
          <a:extLst>
            <a:ext uri="{FF2B5EF4-FFF2-40B4-BE49-F238E27FC236}">
              <a16:creationId xmlns:a16="http://schemas.microsoft.com/office/drawing/2014/main" id="{A9170A90-3430-41E6-85AB-2C220ED58AF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8" name="Text Box 1380">
          <a:extLst>
            <a:ext uri="{FF2B5EF4-FFF2-40B4-BE49-F238E27FC236}">
              <a16:creationId xmlns:a16="http://schemas.microsoft.com/office/drawing/2014/main" id="{E57D11C8-603D-4E50-AF33-470B408A79E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39" name="Text Box 1380">
          <a:extLst>
            <a:ext uri="{FF2B5EF4-FFF2-40B4-BE49-F238E27FC236}">
              <a16:creationId xmlns:a16="http://schemas.microsoft.com/office/drawing/2014/main" id="{8FF922A6-9BD5-4935-BC4C-259BE492286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0" name="Text Box 1380">
          <a:extLst>
            <a:ext uri="{FF2B5EF4-FFF2-40B4-BE49-F238E27FC236}">
              <a16:creationId xmlns:a16="http://schemas.microsoft.com/office/drawing/2014/main" id="{5B9D28FD-B214-4687-9430-6F7BC9517AF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1" name="Text Box 1380">
          <a:extLst>
            <a:ext uri="{FF2B5EF4-FFF2-40B4-BE49-F238E27FC236}">
              <a16:creationId xmlns:a16="http://schemas.microsoft.com/office/drawing/2014/main" id="{95EF94F3-AAFA-4EDD-9C13-341B3B741FA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2" name="Text Box 1380">
          <a:extLst>
            <a:ext uri="{FF2B5EF4-FFF2-40B4-BE49-F238E27FC236}">
              <a16:creationId xmlns:a16="http://schemas.microsoft.com/office/drawing/2014/main" id="{3F8AD5FD-2E17-45F1-865E-BE489D1E5A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3" name="Text Box 1380">
          <a:extLst>
            <a:ext uri="{FF2B5EF4-FFF2-40B4-BE49-F238E27FC236}">
              <a16:creationId xmlns:a16="http://schemas.microsoft.com/office/drawing/2014/main" id="{AAF3D417-6CCB-4E10-9B26-95F7634CC0F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4" name="Text Box 1380">
          <a:extLst>
            <a:ext uri="{FF2B5EF4-FFF2-40B4-BE49-F238E27FC236}">
              <a16:creationId xmlns:a16="http://schemas.microsoft.com/office/drawing/2014/main" id="{1E687304-32D3-4283-9424-123A96AE88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5" name="Text Box 1380">
          <a:extLst>
            <a:ext uri="{FF2B5EF4-FFF2-40B4-BE49-F238E27FC236}">
              <a16:creationId xmlns:a16="http://schemas.microsoft.com/office/drawing/2014/main" id="{115BD328-BE30-455B-A67C-7A8FB6E2A1A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6" name="Text Box 1380">
          <a:extLst>
            <a:ext uri="{FF2B5EF4-FFF2-40B4-BE49-F238E27FC236}">
              <a16:creationId xmlns:a16="http://schemas.microsoft.com/office/drawing/2014/main" id="{6551D46A-4184-494E-9C1B-15AFE14EBB9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7" name="Text Box 1380">
          <a:extLst>
            <a:ext uri="{FF2B5EF4-FFF2-40B4-BE49-F238E27FC236}">
              <a16:creationId xmlns:a16="http://schemas.microsoft.com/office/drawing/2014/main" id="{43FF285B-6B31-4DCA-A9C5-35583503675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8" name="Text Box 1380">
          <a:extLst>
            <a:ext uri="{FF2B5EF4-FFF2-40B4-BE49-F238E27FC236}">
              <a16:creationId xmlns:a16="http://schemas.microsoft.com/office/drawing/2014/main" id="{99B84E45-8D15-4149-97EE-66F71820924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49" name="Text Box 1380">
          <a:extLst>
            <a:ext uri="{FF2B5EF4-FFF2-40B4-BE49-F238E27FC236}">
              <a16:creationId xmlns:a16="http://schemas.microsoft.com/office/drawing/2014/main" id="{681BBA28-B39E-4687-B669-47B5010EFE9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0" name="Text Box 1380">
          <a:extLst>
            <a:ext uri="{FF2B5EF4-FFF2-40B4-BE49-F238E27FC236}">
              <a16:creationId xmlns:a16="http://schemas.microsoft.com/office/drawing/2014/main" id="{6CF4D3B5-538E-4C27-BF6F-54E74A091D1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1" name="Text Box 1380">
          <a:extLst>
            <a:ext uri="{FF2B5EF4-FFF2-40B4-BE49-F238E27FC236}">
              <a16:creationId xmlns:a16="http://schemas.microsoft.com/office/drawing/2014/main" id="{B3567324-B759-42E0-A834-6B4963A3647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2" name="Text Box 1380">
          <a:extLst>
            <a:ext uri="{FF2B5EF4-FFF2-40B4-BE49-F238E27FC236}">
              <a16:creationId xmlns:a16="http://schemas.microsoft.com/office/drawing/2014/main" id="{3FAF584A-7CC0-4B2A-B06A-B47EC2E5647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3" name="Text Box 1380">
          <a:extLst>
            <a:ext uri="{FF2B5EF4-FFF2-40B4-BE49-F238E27FC236}">
              <a16:creationId xmlns:a16="http://schemas.microsoft.com/office/drawing/2014/main" id="{5628219B-D47D-415D-A238-F034557558D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4" name="Text Box 1380">
          <a:extLst>
            <a:ext uri="{FF2B5EF4-FFF2-40B4-BE49-F238E27FC236}">
              <a16:creationId xmlns:a16="http://schemas.microsoft.com/office/drawing/2014/main" id="{E1AEBBB7-DBDC-4B4C-B1A9-C968C326553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5" name="Text Box 1380">
          <a:extLst>
            <a:ext uri="{FF2B5EF4-FFF2-40B4-BE49-F238E27FC236}">
              <a16:creationId xmlns:a16="http://schemas.microsoft.com/office/drawing/2014/main" id="{CEBB1574-B58F-42CA-B3FC-1F7CE6F5716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6" name="Text Box 1380">
          <a:extLst>
            <a:ext uri="{FF2B5EF4-FFF2-40B4-BE49-F238E27FC236}">
              <a16:creationId xmlns:a16="http://schemas.microsoft.com/office/drawing/2014/main" id="{CF5B69D2-E89C-431E-8854-EAE6F472036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7" name="Text Box 1380">
          <a:extLst>
            <a:ext uri="{FF2B5EF4-FFF2-40B4-BE49-F238E27FC236}">
              <a16:creationId xmlns:a16="http://schemas.microsoft.com/office/drawing/2014/main" id="{D70E179E-C6E2-4081-BB74-7C5D938C031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8" name="Text Box 1380">
          <a:extLst>
            <a:ext uri="{FF2B5EF4-FFF2-40B4-BE49-F238E27FC236}">
              <a16:creationId xmlns:a16="http://schemas.microsoft.com/office/drawing/2014/main" id="{A77E86AE-79FA-4400-AC10-898593ABB6A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59" name="Text Box 1380">
          <a:extLst>
            <a:ext uri="{FF2B5EF4-FFF2-40B4-BE49-F238E27FC236}">
              <a16:creationId xmlns:a16="http://schemas.microsoft.com/office/drawing/2014/main" id="{10AC4CD5-DE31-4426-9560-E6BCC72D0FB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0" name="Text Box 1380">
          <a:extLst>
            <a:ext uri="{FF2B5EF4-FFF2-40B4-BE49-F238E27FC236}">
              <a16:creationId xmlns:a16="http://schemas.microsoft.com/office/drawing/2014/main" id="{0934B68A-2C10-4097-8ED0-0A8984DE861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1" name="Text Box 1380">
          <a:extLst>
            <a:ext uri="{FF2B5EF4-FFF2-40B4-BE49-F238E27FC236}">
              <a16:creationId xmlns:a16="http://schemas.microsoft.com/office/drawing/2014/main" id="{FA9C682A-C703-4B1F-A071-A56D8438C0D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2" name="Text Box 1380">
          <a:extLst>
            <a:ext uri="{FF2B5EF4-FFF2-40B4-BE49-F238E27FC236}">
              <a16:creationId xmlns:a16="http://schemas.microsoft.com/office/drawing/2014/main" id="{B3E18163-EC2D-46A0-BF64-366B1A05C5F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3" name="Text Box 1380">
          <a:extLst>
            <a:ext uri="{FF2B5EF4-FFF2-40B4-BE49-F238E27FC236}">
              <a16:creationId xmlns:a16="http://schemas.microsoft.com/office/drawing/2014/main" id="{B81BDFEE-CCEE-4B4A-B757-2D5D997887B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4" name="Text Box 1380">
          <a:extLst>
            <a:ext uri="{FF2B5EF4-FFF2-40B4-BE49-F238E27FC236}">
              <a16:creationId xmlns:a16="http://schemas.microsoft.com/office/drawing/2014/main" id="{DE204089-970E-463D-A37F-1A6DEAC628C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5" name="Text Box 1380">
          <a:extLst>
            <a:ext uri="{FF2B5EF4-FFF2-40B4-BE49-F238E27FC236}">
              <a16:creationId xmlns:a16="http://schemas.microsoft.com/office/drawing/2014/main" id="{DF663D89-8637-49A3-BA14-77243885A8C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6" name="Text Box 1380">
          <a:extLst>
            <a:ext uri="{FF2B5EF4-FFF2-40B4-BE49-F238E27FC236}">
              <a16:creationId xmlns:a16="http://schemas.microsoft.com/office/drawing/2014/main" id="{CE1E0B58-D082-4382-9E26-8AAF9811AC9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7" name="Text Box 1380">
          <a:extLst>
            <a:ext uri="{FF2B5EF4-FFF2-40B4-BE49-F238E27FC236}">
              <a16:creationId xmlns:a16="http://schemas.microsoft.com/office/drawing/2014/main" id="{DDF088BE-5506-46BE-A36C-B7EC9210DBC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8" name="Text Box 1380">
          <a:extLst>
            <a:ext uri="{FF2B5EF4-FFF2-40B4-BE49-F238E27FC236}">
              <a16:creationId xmlns:a16="http://schemas.microsoft.com/office/drawing/2014/main" id="{C5328008-2798-40F7-8E2E-1E2CFE9A9DE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69" name="Text Box 1380">
          <a:extLst>
            <a:ext uri="{FF2B5EF4-FFF2-40B4-BE49-F238E27FC236}">
              <a16:creationId xmlns:a16="http://schemas.microsoft.com/office/drawing/2014/main" id="{C170D511-4FF8-4803-8D28-34C80486EC0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0" name="Text Box 1380">
          <a:extLst>
            <a:ext uri="{FF2B5EF4-FFF2-40B4-BE49-F238E27FC236}">
              <a16:creationId xmlns:a16="http://schemas.microsoft.com/office/drawing/2014/main" id="{40CD06BE-3C0D-4F87-9EB7-8DD3F954C2C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1" name="Text Box 1380">
          <a:extLst>
            <a:ext uri="{FF2B5EF4-FFF2-40B4-BE49-F238E27FC236}">
              <a16:creationId xmlns:a16="http://schemas.microsoft.com/office/drawing/2014/main" id="{11AD9646-4BB0-4AB7-9750-F968BF5AE37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2" name="Text Box 1380">
          <a:extLst>
            <a:ext uri="{FF2B5EF4-FFF2-40B4-BE49-F238E27FC236}">
              <a16:creationId xmlns:a16="http://schemas.microsoft.com/office/drawing/2014/main" id="{46AF8ABA-964A-420A-9E9D-FD327FDCBEA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3" name="Text Box 1380">
          <a:extLst>
            <a:ext uri="{FF2B5EF4-FFF2-40B4-BE49-F238E27FC236}">
              <a16:creationId xmlns:a16="http://schemas.microsoft.com/office/drawing/2014/main" id="{A643B6E8-478F-4CA0-BBB7-84C2ECED919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4" name="Text Box 1380">
          <a:extLst>
            <a:ext uri="{FF2B5EF4-FFF2-40B4-BE49-F238E27FC236}">
              <a16:creationId xmlns:a16="http://schemas.microsoft.com/office/drawing/2014/main" id="{66736D41-8564-4331-ABDB-EF0F8AC5904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5" name="Text Box 1380">
          <a:extLst>
            <a:ext uri="{FF2B5EF4-FFF2-40B4-BE49-F238E27FC236}">
              <a16:creationId xmlns:a16="http://schemas.microsoft.com/office/drawing/2014/main" id="{121FF5E9-DEEF-401F-AB19-7F1EEF9F707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6" name="Text Box 1380">
          <a:extLst>
            <a:ext uri="{FF2B5EF4-FFF2-40B4-BE49-F238E27FC236}">
              <a16:creationId xmlns:a16="http://schemas.microsoft.com/office/drawing/2014/main" id="{0241A493-1339-41AC-8593-6545A1C79B6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7" name="Text Box 1380">
          <a:extLst>
            <a:ext uri="{FF2B5EF4-FFF2-40B4-BE49-F238E27FC236}">
              <a16:creationId xmlns:a16="http://schemas.microsoft.com/office/drawing/2014/main" id="{2E2DBBB4-7996-4AEC-A6E4-92EAA5A8C1E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8" name="Text Box 1380">
          <a:extLst>
            <a:ext uri="{FF2B5EF4-FFF2-40B4-BE49-F238E27FC236}">
              <a16:creationId xmlns:a16="http://schemas.microsoft.com/office/drawing/2014/main" id="{60BB8098-F7E6-4EE2-B56F-282EC4C01D5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79" name="Text Box 1380">
          <a:extLst>
            <a:ext uri="{FF2B5EF4-FFF2-40B4-BE49-F238E27FC236}">
              <a16:creationId xmlns:a16="http://schemas.microsoft.com/office/drawing/2014/main" id="{497CDFF2-A3EF-4C4A-96D8-ED17BC13D0B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0" name="Text Box 1380">
          <a:extLst>
            <a:ext uri="{FF2B5EF4-FFF2-40B4-BE49-F238E27FC236}">
              <a16:creationId xmlns:a16="http://schemas.microsoft.com/office/drawing/2014/main" id="{5106A4F2-7055-413E-9A77-BBEA048646F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1" name="Text Box 1380">
          <a:extLst>
            <a:ext uri="{FF2B5EF4-FFF2-40B4-BE49-F238E27FC236}">
              <a16:creationId xmlns:a16="http://schemas.microsoft.com/office/drawing/2014/main" id="{ABB4133A-F0B5-4683-B90B-AA03ADB89B1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2" name="Text Box 1380">
          <a:extLst>
            <a:ext uri="{FF2B5EF4-FFF2-40B4-BE49-F238E27FC236}">
              <a16:creationId xmlns:a16="http://schemas.microsoft.com/office/drawing/2014/main" id="{321879C1-D660-4813-9C9D-55BE7F0E455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3" name="Text Box 1380">
          <a:extLst>
            <a:ext uri="{FF2B5EF4-FFF2-40B4-BE49-F238E27FC236}">
              <a16:creationId xmlns:a16="http://schemas.microsoft.com/office/drawing/2014/main" id="{32A13246-467E-4B06-A3A9-BD6C9509D6E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4" name="Text Box 1380">
          <a:extLst>
            <a:ext uri="{FF2B5EF4-FFF2-40B4-BE49-F238E27FC236}">
              <a16:creationId xmlns:a16="http://schemas.microsoft.com/office/drawing/2014/main" id="{66759B27-D986-43F1-A89B-A5C541E392A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5" name="Text Box 1380">
          <a:extLst>
            <a:ext uri="{FF2B5EF4-FFF2-40B4-BE49-F238E27FC236}">
              <a16:creationId xmlns:a16="http://schemas.microsoft.com/office/drawing/2014/main" id="{0E0E6983-F53B-405E-838B-5F79B6C939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6" name="Text Box 1380">
          <a:extLst>
            <a:ext uri="{FF2B5EF4-FFF2-40B4-BE49-F238E27FC236}">
              <a16:creationId xmlns:a16="http://schemas.microsoft.com/office/drawing/2014/main" id="{1264854A-3DD2-4098-9285-230DBFFDD96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7" name="Text Box 1380">
          <a:extLst>
            <a:ext uri="{FF2B5EF4-FFF2-40B4-BE49-F238E27FC236}">
              <a16:creationId xmlns:a16="http://schemas.microsoft.com/office/drawing/2014/main" id="{3C6CCA71-2A81-4851-B145-FB7DF80579F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8" name="Text Box 1380">
          <a:extLst>
            <a:ext uri="{FF2B5EF4-FFF2-40B4-BE49-F238E27FC236}">
              <a16:creationId xmlns:a16="http://schemas.microsoft.com/office/drawing/2014/main" id="{CC91A11B-8CE2-4973-985C-DA52587EEE9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89" name="Text Box 1380">
          <a:extLst>
            <a:ext uri="{FF2B5EF4-FFF2-40B4-BE49-F238E27FC236}">
              <a16:creationId xmlns:a16="http://schemas.microsoft.com/office/drawing/2014/main" id="{0CB3FC67-209D-4B27-96D8-1E0916A8377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0" name="Text Box 1380">
          <a:extLst>
            <a:ext uri="{FF2B5EF4-FFF2-40B4-BE49-F238E27FC236}">
              <a16:creationId xmlns:a16="http://schemas.microsoft.com/office/drawing/2014/main" id="{A4897C9E-EE1E-439F-BCFD-1AA7CD3C5B3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1" name="Text Box 1380">
          <a:extLst>
            <a:ext uri="{FF2B5EF4-FFF2-40B4-BE49-F238E27FC236}">
              <a16:creationId xmlns:a16="http://schemas.microsoft.com/office/drawing/2014/main" id="{AC63A9DD-A63A-4D10-B036-40575CB5162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2" name="Text Box 1380">
          <a:extLst>
            <a:ext uri="{FF2B5EF4-FFF2-40B4-BE49-F238E27FC236}">
              <a16:creationId xmlns:a16="http://schemas.microsoft.com/office/drawing/2014/main" id="{15E80761-80A6-42C5-B1D3-0482F3AB5AB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3" name="Text Box 1380">
          <a:extLst>
            <a:ext uri="{FF2B5EF4-FFF2-40B4-BE49-F238E27FC236}">
              <a16:creationId xmlns:a16="http://schemas.microsoft.com/office/drawing/2014/main" id="{5520F8F4-5E48-45F3-8213-1117FC40840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4" name="Text Box 1380">
          <a:extLst>
            <a:ext uri="{FF2B5EF4-FFF2-40B4-BE49-F238E27FC236}">
              <a16:creationId xmlns:a16="http://schemas.microsoft.com/office/drawing/2014/main" id="{9E9A33C4-D622-451F-8D32-FEBCBE73351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5" name="Text Box 1380">
          <a:extLst>
            <a:ext uri="{FF2B5EF4-FFF2-40B4-BE49-F238E27FC236}">
              <a16:creationId xmlns:a16="http://schemas.microsoft.com/office/drawing/2014/main" id="{5F58924A-2D78-4A63-A263-77BBA121C96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6" name="Text Box 1380">
          <a:extLst>
            <a:ext uri="{FF2B5EF4-FFF2-40B4-BE49-F238E27FC236}">
              <a16:creationId xmlns:a16="http://schemas.microsoft.com/office/drawing/2014/main" id="{1A7A9CF3-458A-4199-9C16-51495545E86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7" name="Text Box 1380">
          <a:extLst>
            <a:ext uri="{FF2B5EF4-FFF2-40B4-BE49-F238E27FC236}">
              <a16:creationId xmlns:a16="http://schemas.microsoft.com/office/drawing/2014/main" id="{6D40CE17-CA9E-4184-82E9-9B69CA6873E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8" name="Text Box 1380">
          <a:extLst>
            <a:ext uri="{FF2B5EF4-FFF2-40B4-BE49-F238E27FC236}">
              <a16:creationId xmlns:a16="http://schemas.microsoft.com/office/drawing/2014/main" id="{F2E1130B-9B9C-4648-8F78-DDA06B3FF19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399" name="Text Box 1380">
          <a:extLst>
            <a:ext uri="{FF2B5EF4-FFF2-40B4-BE49-F238E27FC236}">
              <a16:creationId xmlns:a16="http://schemas.microsoft.com/office/drawing/2014/main" id="{81F17E8B-351F-4D04-978A-3DED74C59E1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0" name="Text Box 1380">
          <a:extLst>
            <a:ext uri="{FF2B5EF4-FFF2-40B4-BE49-F238E27FC236}">
              <a16:creationId xmlns:a16="http://schemas.microsoft.com/office/drawing/2014/main" id="{9DCF7271-4820-455A-B052-D4ECEAAA637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1" name="Text Box 1380">
          <a:extLst>
            <a:ext uri="{FF2B5EF4-FFF2-40B4-BE49-F238E27FC236}">
              <a16:creationId xmlns:a16="http://schemas.microsoft.com/office/drawing/2014/main" id="{7A15A39A-728D-4BD5-8C91-BDBFA210F7F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2" name="Text Box 1380">
          <a:extLst>
            <a:ext uri="{FF2B5EF4-FFF2-40B4-BE49-F238E27FC236}">
              <a16:creationId xmlns:a16="http://schemas.microsoft.com/office/drawing/2014/main" id="{853A56B7-11D8-40AB-985E-424C570B470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3" name="Text Box 1380">
          <a:extLst>
            <a:ext uri="{FF2B5EF4-FFF2-40B4-BE49-F238E27FC236}">
              <a16:creationId xmlns:a16="http://schemas.microsoft.com/office/drawing/2014/main" id="{91FCFFB1-5F38-433A-8960-645581F719F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4" name="Text Box 1380">
          <a:extLst>
            <a:ext uri="{FF2B5EF4-FFF2-40B4-BE49-F238E27FC236}">
              <a16:creationId xmlns:a16="http://schemas.microsoft.com/office/drawing/2014/main" id="{4C1D81A1-895E-4C9E-9537-A26A130CF40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5" name="Text Box 1380">
          <a:extLst>
            <a:ext uri="{FF2B5EF4-FFF2-40B4-BE49-F238E27FC236}">
              <a16:creationId xmlns:a16="http://schemas.microsoft.com/office/drawing/2014/main" id="{1F4250DB-D0BA-4780-AD6C-8AC1003AA97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6" name="Text Box 1380">
          <a:extLst>
            <a:ext uri="{FF2B5EF4-FFF2-40B4-BE49-F238E27FC236}">
              <a16:creationId xmlns:a16="http://schemas.microsoft.com/office/drawing/2014/main" id="{AECED8A5-D5FB-4381-A2F8-0988C320F90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7" name="Text Box 1380">
          <a:extLst>
            <a:ext uri="{FF2B5EF4-FFF2-40B4-BE49-F238E27FC236}">
              <a16:creationId xmlns:a16="http://schemas.microsoft.com/office/drawing/2014/main" id="{E110977A-2F5A-4C20-8B58-D80F4E32F89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8" name="Text Box 1380">
          <a:extLst>
            <a:ext uri="{FF2B5EF4-FFF2-40B4-BE49-F238E27FC236}">
              <a16:creationId xmlns:a16="http://schemas.microsoft.com/office/drawing/2014/main" id="{32A1A7E8-FB70-44F4-A38B-C21F6B7D3D0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09" name="Text Box 1380">
          <a:extLst>
            <a:ext uri="{FF2B5EF4-FFF2-40B4-BE49-F238E27FC236}">
              <a16:creationId xmlns:a16="http://schemas.microsoft.com/office/drawing/2014/main" id="{1D25ED4F-E726-4C17-BEE3-6FE3EC621B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0" name="Text Box 1380">
          <a:extLst>
            <a:ext uri="{FF2B5EF4-FFF2-40B4-BE49-F238E27FC236}">
              <a16:creationId xmlns:a16="http://schemas.microsoft.com/office/drawing/2014/main" id="{50CC3CB3-8ADF-43AF-9FCE-B978D67120D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1" name="Text Box 1380">
          <a:extLst>
            <a:ext uri="{FF2B5EF4-FFF2-40B4-BE49-F238E27FC236}">
              <a16:creationId xmlns:a16="http://schemas.microsoft.com/office/drawing/2014/main" id="{FF7AE195-5AD0-410B-B652-223F8BA5159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2" name="Text Box 1380">
          <a:extLst>
            <a:ext uri="{FF2B5EF4-FFF2-40B4-BE49-F238E27FC236}">
              <a16:creationId xmlns:a16="http://schemas.microsoft.com/office/drawing/2014/main" id="{AF006FC1-2CBD-4C23-AA68-3D5694EC320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3" name="Text Box 1380">
          <a:extLst>
            <a:ext uri="{FF2B5EF4-FFF2-40B4-BE49-F238E27FC236}">
              <a16:creationId xmlns:a16="http://schemas.microsoft.com/office/drawing/2014/main" id="{00FD5A01-EB7D-4CA1-9620-317B4C3C683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4" name="Text Box 1380">
          <a:extLst>
            <a:ext uri="{FF2B5EF4-FFF2-40B4-BE49-F238E27FC236}">
              <a16:creationId xmlns:a16="http://schemas.microsoft.com/office/drawing/2014/main" id="{B9CA70BD-8100-4DB9-94D7-114DA227FDA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5" name="Text Box 1380">
          <a:extLst>
            <a:ext uri="{FF2B5EF4-FFF2-40B4-BE49-F238E27FC236}">
              <a16:creationId xmlns:a16="http://schemas.microsoft.com/office/drawing/2014/main" id="{75917155-F223-42B5-904D-5B835A16597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6" name="Text Box 1380">
          <a:extLst>
            <a:ext uri="{FF2B5EF4-FFF2-40B4-BE49-F238E27FC236}">
              <a16:creationId xmlns:a16="http://schemas.microsoft.com/office/drawing/2014/main" id="{0E4D5A03-A45C-4AF0-820B-DA3877E6C69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7" name="Text Box 1380">
          <a:extLst>
            <a:ext uri="{FF2B5EF4-FFF2-40B4-BE49-F238E27FC236}">
              <a16:creationId xmlns:a16="http://schemas.microsoft.com/office/drawing/2014/main" id="{8AF41B3F-1F5F-4E52-B0B2-FDE4876DB95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8" name="Text Box 1380">
          <a:extLst>
            <a:ext uri="{FF2B5EF4-FFF2-40B4-BE49-F238E27FC236}">
              <a16:creationId xmlns:a16="http://schemas.microsoft.com/office/drawing/2014/main" id="{40A6F4F1-A6AF-440D-BD7C-2BC6C01B074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19" name="Text Box 1380">
          <a:extLst>
            <a:ext uri="{FF2B5EF4-FFF2-40B4-BE49-F238E27FC236}">
              <a16:creationId xmlns:a16="http://schemas.microsoft.com/office/drawing/2014/main" id="{C81AD2F1-1E5F-424B-A6F4-D0484A78248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0" name="Text Box 1380">
          <a:extLst>
            <a:ext uri="{FF2B5EF4-FFF2-40B4-BE49-F238E27FC236}">
              <a16:creationId xmlns:a16="http://schemas.microsoft.com/office/drawing/2014/main" id="{BC64AED2-3AE7-44D5-9ACE-27CD53EBCC7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1" name="Text Box 1380">
          <a:extLst>
            <a:ext uri="{FF2B5EF4-FFF2-40B4-BE49-F238E27FC236}">
              <a16:creationId xmlns:a16="http://schemas.microsoft.com/office/drawing/2014/main" id="{12158510-2497-4343-8D55-811E14FEAD4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2" name="Text Box 1380">
          <a:extLst>
            <a:ext uri="{FF2B5EF4-FFF2-40B4-BE49-F238E27FC236}">
              <a16:creationId xmlns:a16="http://schemas.microsoft.com/office/drawing/2014/main" id="{126E48DB-671C-4150-892E-95D91564329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3" name="Text Box 1380">
          <a:extLst>
            <a:ext uri="{FF2B5EF4-FFF2-40B4-BE49-F238E27FC236}">
              <a16:creationId xmlns:a16="http://schemas.microsoft.com/office/drawing/2014/main" id="{AD64B7CB-CC74-4A11-B493-59227D75C74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4" name="Text Box 1380">
          <a:extLst>
            <a:ext uri="{FF2B5EF4-FFF2-40B4-BE49-F238E27FC236}">
              <a16:creationId xmlns:a16="http://schemas.microsoft.com/office/drawing/2014/main" id="{E6EBF50D-4134-46DC-8402-13A48E3FC2B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5" name="Text Box 1380">
          <a:extLst>
            <a:ext uri="{FF2B5EF4-FFF2-40B4-BE49-F238E27FC236}">
              <a16:creationId xmlns:a16="http://schemas.microsoft.com/office/drawing/2014/main" id="{33A5FED9-9D77-4081-890B-34FA13FE566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6" name="Text Box 1380">
          <a:extLst>
            <a:ext uri="{FF2B5EF4-FFF2-40B4-BE49-F238E27FC236}">
              <a16:creationId xmlns:a16="http://schemas.microsoft.com/office/drawing/2014/main" id="{6E976753-C8D1-4F4C-8811-4390CA72F0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7" name="Text Box 1380">
          <a:extLst>
            <a:ext uri="{FF2B5EF4-FFF2-40B4-BE49-F238E27FC236}">
              <a16:creationId xmlns:a16="http://schemas.microsoft.com/office/drawing/2014/main" id="{DA2D5FCD-F318-4DAF-9576-C0BD407A2D7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8" name="Text Box 1380">
          <a:extLst>
            <a:ext uri="{FF2B5EF4-FFF2-40B4-BE49-F238E27FC236}">
              <a16:creationId xmlns:a16="http://schemas.microsoft.com/office/drawing/2014/main" id="{4AB2D7A9-5B19-4B75-8BA5-42EEC30E999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29" name="Text Box 1380">
          <a:extLst>
            <a:ext uri="{FF2B5EF4-FFF2-40B4-BE49-F238E27FC236}">
              <a16:creationId xmlns:a16="http://schemas.microsoft.com/office/drawing/2014/main" id="{718DFF54-88E4-4EA3-90E1-796EEEAD520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430" name="Text Box 1380">
          <a:extLst>
            <a:ext uri="{FF2B5EF4-FFF2-40B4-BE49-F238E27FC236}">
              <a16:creationId xmlns:a16="http://schemas.microsoft.com/office/drawing/2014/main" id="{7EB4BA1F-D706-40C6-AC20-02D88BB94E6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1" name="Text Box 1380">
          <a:extLst>
            <a:ext uri="{FF2B5EF4-FFF2-40B4-BE49-F238E27FC236}">
              <a16:creationId xmlns:a16="http://schemas.microsoft.com/office/drawing/2014/main" id="{6180EE6B-75E1-4A7F-BE8F-0872E90320E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2" name="Text Box 1380">
          <a:extLst>
            <a:ext uri="{FF2B5EF4-FFF2-40B4-BE49-F238E27FC236}">
              <a16:creationId xmlns:a16="http://schemas.microsoft.com/office/drawing/2014/main" id="{4FF5B787-BEDA-403E-8532-8E2B5572B37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3" name="Text Box 1380">
          <a:extLst>
            <a:ext uri="{FF2B5EF4-FFF2-40B4-BE49-F238E27FC236}">
              <a16:creationId xmlns:a16="http://schemas.microsoft.com/office/drawing/2014/main" id="{86D3E90E-AF32-4C7C-9358-C3CD42C420F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4" name="Text Box 1380">
          <a:extLst>
            <a:ext uri="{FF2B5EF4-FFF2-40B4-BE49-F238E27FC236}">
              <a16:creationId xmlns:a16="http://schemas.microsoft.com/office/drawing/2014/main" id="{992B31CB-350A-48F4-9764-097C9C56A05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5" name="Text Box 1380">
          <a:extLst>
            <a:ext uri="{FF2B5EF4-FFF2-40B4-BE49-F238E27FC236}">
              <a16:creationId xmlns:a16="http://schemas.microsoft.com/office/drawing/2014/main" id="{F8D2213F-FBAC-4B74-A864-078726A1E03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6" name="Text Box 1380">
          <a:extLst>
            <a:ext uri="{FF2B5EF4-FFF2-40B4-BE49-F238E27FC236}">
              <a16:creationId xmlns:a16="http://schemas.microsoft.com/office/drawing/2014/main" id="{B93636ED-8C90-4037-ABC3-990D565C99F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7" name="Text Box 1380">
          <a:extLst>
            <a:ext uri="{FF2B5EF4-FFF2-40B4-BE49-F238E27FC236}">
              <a16:creationId xmlns:a16="http://schemas.microsoft.com/office/drawing/2014/main" id="{475E0B62-5360-4A03-B7DF-4759256A55B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8" name="Text Box 1380">
          <a:extLst>
            <a:ext uri="{FF2B5EF4-FFF2-40B4-BE49-F238E27FC236}">
              <a16:creationId xmlns:a16="http://schemas.microsoft.com/office/drawing/2014/main" id="{D2BD02F2-4510-407C-AD2F-4046796E6F2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39" name="Text Box 1380">
          <a:extLst>
            <a:ext uri="{FF2B5EF4-FFF2-40B4-BE49-F238E27FC236}">
              <a16:creationId xmlns:a16="http://schemas.microsoft.com/office/drawing/2014/main" id="{41E99724-200E-4962-B44A-58B7B72055F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0" name="Text Box 1380">
          <a:extLst>
            <a:ext uri="{FF2B5EF4-FFF2-40B4-BE49-F238E27FC236}">
              <a16:creationId xmlns:a16="http://schemas.microsoft.com/office/drawing/2014/main" id="{E373C153-0863-4303-9A91-8D1226F1896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1" name="Text Box 1380">
          <a:extLst>
            <a:ext uri="{FF2B5EF4-FFF2-40B4-BE49-F238E27FC236}">
              <a16:creationId xmlns:a16="http://schemas.microsoft.com/office/drawing/2014/main" id="{AC55FDF2-02AE-4CE4-9099-90CF67F7D69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2" name="Text Box 1380">
          <a:extLst>
            <a:ext uri="{FF2B5EF4-FFF2-40B4-BE49-F238E27FC236}">
              <a16:creationId xmlns:a16="http://schemas.microsoft.com/office/drawing/2014/main" id="{C656B212-F56C-4DC4-8729-9F7AC8ABD14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3" name="Text Box 1380">
          <a:extLst>
            <a:ext uri="{FF2B5EF4-FFF2-40B4-BE49-F238E27FC236}">
              <a16:creationId xmlns:a16="http://schemas.microsoft.com/office/drawing/2014/main" id="{87A302D4-FF4B-4F97-B4F5-63C173F554D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4" name="Text Box 1380">
          <a:extLst>
            <a:ext uri="{FF2B5EF4-FFF2-40B4-BE49-F238E27FC236}">
              <a16:creationId xmlns:a16="http://schemas.microsoft.com/office/drawing/2014/main" id="{A6C1AD69-1F0C-452B-B876-695607B50B6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5" name="Text Box 1380">
          <a:extLst>
            <a:ext uri="{FF2B5EF4-FFF2-40B4-BE49-F238E27FC236}">
              <a16:creationId xmlns:a16="http://schemas.microsoft.com/office/drawing/2014/main" id="{82F7DE26-0B3E-4B99-9675-2474E478C07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6" name="Text Box 1380">
          <a:extLst>
            <a:ext uri="{FF2B5EF4-FFF2-40B4-BE49-F238E27FC236}">
              <a16:creationId xmlns:a16="http://schemas.microsoft.com/office/drawing/2014/main" id="{9FDE6694-5F5C-437B-8E00-35C405828C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7" name="Text Box 1380">
          <a:extLst>
            <a:ext uri="{FF2B5EF4-FFF2-40B4-BE49-F238E27FC236}">
              <a16:creationId xmlns:a16="http://schemas.microsoft.com/office/drawing/2014/main" id="{A88F9373-6A1D-46B4-BA96-46D12C93DFB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8" name="Text Box 1380">
          <a:extLst>
            <a:ext uri="{FF2B5EF4-FFF2-40B4-BE49-F238E27FC236}">
              <a16:creationId xmlns:a16="http://schemas.microsoft.com/office/drawing/2014/main" id="{EDF602D2-B500-4B7C-8F80-7A9DF3D7F4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49" name="Text Box 1380">
          <a:extLst>
            <a:ext uri="{FF2B5EF4-FFF2-40B4-BE49-F238E27FC236}">
              <a16:creationId xmlns:a16="http://schemas.microsoft.com/office/drawing/2014/main" id="{E12D269E-079D-4B3A-87A2-24F497C4DB2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0" name="Text Box 1380">
          <a:extLst>
            <a:ext uri="{FF2B5EF4-FFF2-40B4-BE49-F238E27FC236}">
              <a16:creationId xmlns:a16="http://schemas.microsoft.com/office/drawing/2014/main" id="{3E3DCEAC-3DE8-4E84-98A8-68721406D81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1" name="Text Box 1380">
          <a:extLst>
            <a:ext uri="{FF2B5EF4-FFF2-40B4-BE49-F238E27FC236}">
              <a16:creationId xmlns:a16="http://schemas.microsoft.com/office/drawing/2014/main" id="{215AFC82-74AB-46FD-81E3-107CC5EB4E2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2" name="Text Box 1380">
          <a:extLst>
            <a:ext uri="{FF2B5EF4-FFF2-40B4-BE49-F238E27FC236}">
              <a16:creationId xmlns:a16="http://schemas.microsoft.com/office/drawing/2014/main" id="{961753DD-0353-49A8-874A-C28333BBAA8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3" name="Text Box 1380">
          <a:extLst>
            <a:ext uri="{FF2B5EF4-FFF2-40B4-BE49-F238E27FC236}">
              <a16:creationId xmlns:a16="http://schemas.microsoft.com/office/drawing/2014/main" id="{77F8B9A8-8ECD-40AF-BF79-4E47AF0BF2E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4" name="Text Box 1380">
          <a:extLst>
            <a:ext uri="{FF2B5EF4-FFF2-40B4-BE49-F238E27FC236}">
              <a16:creationId xmlns:a16="http://schemas.microsoft.com/office/drawing/2014/main" id="{9084AA98-F1E2-4632-A1E1-5CCCA2664AB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5" name="Text Box 1380">
          <a:extLst>
            <a:ext uri="{FF2B5EF4-FFF2-40B4-BE49-F238E27FC236}">
              <a16:creationId xmlns:a16="http://schemas.microsoft.com/office/drawing/2014/main" id="{C580E532-F973-4454-BBF1-304D287C92F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6" name="Text Box 1380">
          <a:extLst>
            <a:ext uri="{FF2B5EF4-FFF2-40B4-BE49-F238E27FC236}">
              <a16:creationId xmlns:a16="http://schemas.microsoft.com/office/drawing/2014/main" id="{04A95AA4-87FB-4C86-9F98-C5A003D528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7" name="Text Box 1380">
          <a:extLst>
            <a:ext uri="{FF2B5EF4-FFF2-40B4-BE49-F238E27FC236}">
              <a16:creationId xmlns:a16="http://schemas.microsoft.com/office/drawing/2014/main" id="{F594CCCA-88C6-40AD-BAAC-90DF89F0BF9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8" name="Text Box 1380">
          <a:extLst>
            <a:ext uri="{FF2B5EF4-FFF2-40B4-BE49-F238E27FC236}">
              <a16:creationId xmlns:a16="http://schemas.microsoft.com/office/drawing/2014/main" id="{FEE63A0F-3D0C-4DAD-8519-731F83BC862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59" name="Text Box 1380">
          <a:extLst>
            <a:ext uri="{FF2B5EF4-FFF2-40B4-BE49-F238E27FC236}">
              <a16:creationId xmlns:a16="http://schemas.microsoft.com/office/drawing/2014/main" id="{9BE5A09C-FD42-4F07-93E3-82339540225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0" name="Text Box 1380">
          <a:extLst>
            <a:ext uri="{FF2B5EF4-FFF2-40B4-BE49-F238E27FC236}">
              <a16:creationId xmlns:a16="http://schemas.microsoft.com/office/drawing/2014/main" id="{421C15BB-006A-42B3-AE59-8C7ACBF8C70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1" name="Text Box 1380">
          <a:extLst>
            <a:ext uri="{FF2B5EF4-FFF2-40B4-BE49-F238E27FC236}">
              <a16:creationId xmlns:a16="http://schemas.microsoft.com/office/drawing/2014/main" id="{8CE054E4-0ECC-46C8-BE6F-1B67668271E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2" name="Text Box 1380">
          <a:extLst>
            <a:ext uri="{FF2B5EF4-FFF2-40B4-BE49-F238E27FC236}">
              <a16:creationId xmlns:a16="http://schemas.microsoft.com/office/drawing/2014/main" id="{9EF85CFD-D92A-49C7-8D1F-5DE942B718F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3" name="Text Box 1380">
          <a:extLst>
            <a:ext uri="{FF2B5EF4-FFF2-40B4-BE49-F238E27FC236}">
              <a16:creationId xmlns:a16="http://schemas.microsoft.com/office/drawing/2014/main" id="{A9E386CC-470D-4AD5-9E20-32865905803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4" name="Text Box 1380">
          <a:extLst>
            <a:ext uri="{FF2B5EF4-FFF2-40B4-BE49-F238E27FC236}">
              <a16:creationId xmlns:a16="http://schemas.microsoft.com/office/drawing/2014/main" id="{1E818615-0072-437B-8BE6-C0EB0F0B241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5" name="Text Box 1380">
          <a:extLst>
            <a:ext uri="{FF2B5EF4-FFF2-40B4-BE49-F238E27FC236}">
              <a16:creationId xmlns:a16="http://schemas.microsoft.com/office/drawing/2014/main" id="{B85C7E94-415B-4B43-BFE7-BEA6DE1C3E7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6" name="Text Box 1380">
          <a:extLst>
            <a:ext uri="{FF2B5EF4-FFF2-40B4-BE49-F238E27FC236}">
              <a16:creationId xmlns:a16="http://schemas.microsoft.com/office/drawing/2014/main" id="{A0EC56F5-F7E9-4CD2-A730-22DE40DB2BB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7" name="Text Box 1380">
          <a:extLst>
            <a:ext uri="{FF2B5EF4-FFF2-40B4-BE49-F238E27FC236}">
              <a16:creationId xmlns:a16="http://schemas.microsoft.com/office/drawing/2014/main" id="{304B343A-DED6-4919-8CCA-318B2772F85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8" name="Text Box 1380">
          <a:extLst>
            <a:ext uri="{FF2B5EF4-FFF2-40B4-BE49-F238E27FC236}">
              <a16:creationId xmlns:a16="http://schemas.microsoft.com/office/drawing/2014/main" id="{D8D84463-A47D-477B-B1F2-8530F1B4AF6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69" name="Text Box 1380">
          <a:extLst>
            <a:ext uri="{FF2B5EF4-FFF2-40B4-BE49-F238E27FC236}">
              <a16:creationId xmlns:a16="http://schemas.microsoft.com/office/drawing/2014/main" id="{17A3E7CE-5A74-49DC-887B-C352D1D78B3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0" name="Text Box 1380">
          <a:extLst>
            <a:ext uri="{FF2B5EF4-FFF2-40B4-BE49-F238E27FC236}">
              <a16:creationId xmlns:a16="http://schemas.microsoft.com/office/drawing/2014/main" id="{5C42D59C-7F2A-414F-9049-F2116818CD9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1" name="Text Box 1380">
          <a:extLst>
            <a:ext uri="{FF2B5EF4-FFF2-40B4-BE49-F238E27FC236}">
              <a16:creationId xmlns:a16="http://schemas.microsoft.com/office/drawing/2014/main" id="{7D1A695E-3E59-4225-97C4-BE89F0AAD4F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2" name="Text Box 1380">
          <a:extLst>
            <a:ext uri="{FF2B5EF4-FFF2-40B4-BE49-F238E27FC236}">
              <a16:creationId xmlns:a16="http://schemas.microsoft.com/office/drawing/2014/main" id="{A3014537-8F50-4DD4-9E77-5C8262185BC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3" name="Text Box 1380">
          <a:extLst>
            <a:ext uri="{FF2B5EF4-FFF2-40B4-BE49-F238E27FC236}">
              <a16:creationId xmlns:a16="http://schemas.microsoft.com/office/drawing/2014/main" id="{A1195471-E873-4FB7-9335-5C564A29DEE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4" name="Text Box 1380">
          <a:extLst>
            <a:ext uri="{FF2B5EF4-FFF2-40B4-BE49-F238E27FC236}">
              <a16:creationId xmlns:a16="http://schemas.microsoft.com/office/drawing/2014/main" id="{A4154C37-D712-417F-88EE-05E7270C08C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5" name="Text Box 1380">
          <a:extLst>
            <a:ext uri="{FF2B5EF4-FFF2-40B4-BE49-F238E27FC236}">
              <a16:creationId xmlns:a16="http://schemas.microsoft.com/office/drawing/2014/main" id="{63C3ECBE-89C4-46C3-8A3D-3F8AE657740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6" name="Text Box 1380">
          <a:extLst>
            <a:ext uri="{FF2B5EF4-FFF2-40B4-BE49-F238E27FC236}">
              <a16:creationId xmlns:a16="http://schemas.microsoft.com/office/drawing/2014/main" id="{2D61E8E7-438E-4595-B071-65AEE5EBED2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7" name="Text Box 1380">
          <a:extLst>
            <a:ext uri="{FF2B5EF4-FFF2-40B4-BE49-F238E27FC236}">
              <a16:creationId xmlns:a16="http://schemas.microsoft.com/office/drawing/2014/main" id="{AB75C26E-3BC3-45EB-A372-9300129F28F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8" name="Text Box 1380">
          <a:extLst>
            <a:ext uri="{FF2B5EF4-FFF2-40B4-BE49-F238E27FC236}">
              <a16:creationId xmlns:a16="http://schemas.microsoft.com/office/drawing/2014/main" id="{7A3B7D0B-41CA-45E2-ADB9-07C68F0A36B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79" name="Text Box 1380">
          <a:extLst>
            <a:ext uri="{FF2B5EF4-FFF2-40B4-BE49-F238E27FC236}">
              <a16:creationId xmlns:a16="http://schemas.microsoft.com/office/drawing/2014/main" id="{6D6ADDDD-61CB-44AC-A84A-B7B799735EF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0" name="Text Box 1380">
          <a:extLst>
            <a:ext uri="{FF2B5EF4-FFF2-40B4-BE49-F238E27FC236}">
              <a16:creationId xmlns:a16="http://schemas.microsoft.com/office/drawing/2014/main" id="{8F5AA22D-A68D-4C97-9549-EEC09D8F33E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1" name="Text Box 1380">
          <a:extLst>
            <a:ext uri="{FF2B5EF4-FFF2-40B4-BE49-F238E27FC236}">
              <a16:creationId xmlns:a16="http://schemas.microsoft.com/office/drawing/2014/main" id="{B82F4A60-502B-4216-ABFA-9BD4911CF1C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2" name="Text Box 1380">
          <a:extLst>
            <a:ext uri="{FF2B5EF4-FFF2-40B4-BE49-F238E27FC236}">
              <a16:creationId xmlns:a16="http://schemas.microsoft.com/office/drawing/2014/main" id="{8B9D802B-6489-49FD-929F-3DF5D837A2C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3" name="Text Box 1380">
          <a:extLst>
            <a:ext uri="{FF2B5EF4-FFF2-40B4-BE49-F238E27FC236}">
              <a16:creationId xmlns:a16="http://schemas.microsoft.com/office/drawing/2014/main" id="{0419F623-7388-40E2-9323-9A44C05F0D1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4" name="Text Box 1380">
          <a:extLst>
            <a:ext uri="{FF2B5EF4-FFF2-40B4-BE49-F238E27FC236}">
              <a16:creationId xmlns:a16="http://schemas.microsoft.com/office/drawing/2014/main" id="{1DE9684D-A02E-4A09-A4A2-D1B2BBCB25D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5" name="Text Box 1380">
          <a:extLst>
            <a:ext uri="{FF2B5EF4-FFF2-40B4-BE49-F238E27FC236}">
              <a16:creationId xmlns:a16="http://schemas.microsoft.com/office/drawing/2014/main" id="{BF43B601-2F22-4646-A315-B97077B3B1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6" name="Text Box 1380">
          <a:extLst>
            <a:ext uri="{FF2B5EF4-FFF2-40B4-BE49-F238E27FC236}">
              <a16:creationId xmlns:a16="http://schemas.microsoft.com/office/drawing/2014/main" id="{8E7B3230-43FF-49D9-8A4F-91AFCBDEFC6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7" name="Text Box 1380">
          <a:extLst>
            <a:ext uri="{FF2B5EF4-FFF2-40B4-BE49-F238E27FC236}">
              <a16:creationId xmlns:a16="http://schemas.microsoft.com/office/drawing/2014/main" id="{9A23E016-DD6B-4F83-81B7-7A1D155FBB4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8" name="Text Box 1380">
          <a:extLst>
            <a:ext uri="{FF2B5EF4-FFF2-40B4-BE49-F238E27FC236}">
              <a16:creationId xmlns:a16="http://schemas.microsoft.com/office/drawing/2014/main" id="{9CDD94E8-29A3-44C4-96CB-4314AA22225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89" name="Text Box 1380">
          <a:extLst>
            <a:ext uri="{FF2B5EF4-FFF2-40B4-BE49-F238E27FC236}">
              <a16:creationId xmlns:a16="http://schemas.microsoft.com/office/drawing/2014/main" id="{27768272-9ADF-4CCE-95F9-8F88ACD6A83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0" name="Text Box 1380">
          <a:extLst>
            <a:ext uri="{FF2B5EF4-FFF2-40B4-BE49-F238E27FC236}">
              <a16:creationId xmlns:a16="http://schemas.microsoft.com/office/drawing/2014/main" id="{230ABBE5-598A-4A1E-98EB-DA8AF0181C6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1" name="Text Box 1380">
          <a:extLst>
            <a:ext uri="{FF2B5EF4-FFF2-40B4-BE49-F238E27FC236}">
              <a16:creationId xmlns:a16="http://schemas.microsoft.com/office/drawing/2014/main" id="{CE5D1F0C-EDE4-411F-8F86-7421B70A01F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2" name="Text Box 1380">
          <a:extLst>
            <a:ext uri="{FF2B5EF4-FFF2-40B4-BE49-F238E27FC236}">
              <a16:creationId xmlns:a16="http://schemas.microsoft.com/office/drawing/2014/main" id="{98D8FEA4-9C5A-41F8-A2AB-9F2544397D5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3" name="Text Box 1380">
          <a:extLst>
            <a:ext uri="{FF2B5EF4-FFF2-40B4-BE49-F238E27FC236}">
              <a16:creationId xmlns:a16="http://schemas.microsoft.com/office/drawing/2014/main" id="{38726ED6-F1C9-4175-8C23-492784E94DB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4" name="Text Box 1380">
          <a:extLst>
            <a:ext uri="{FF2B5EF4-FFF2-40B4-BE49-F238E27FC236}">
              <a16:creationId xmlns:a16="http://schemas.microsoft.com/office/drawing/2014/main" id="{EDDCFE05-5EFE-4397-A334-6DA76CF2BA4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5" name="Text Box 1380">
          <a:extLst>
            <a:ext uri="{FF2B5EF4-FFF2-40B4-BE49-F238E27FC236}">
              <a16:creationId xmlns:a16="http://schemas.microsoft.com/office/drawing/2014/main" id="{5A044455-4A86-4819-8556-AB1B80CB7F4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6" name="Text Box 1380">
          <a:extLst>
            <a:ext uri="{FF2B5EF4-FFF2-40B4-BE49-F238E27FC236}">
              <a16:creationId xmlns:a16="http://schemas.microsoft.com/office/drawing/2014/main" id="{6E9B410E-0E7A-4249-9D31-48A38CA6B9C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7" name="Text Box 1380">
          <a:extLst>
            <a:ext uri="{FF2B5EF4-FFF2-40B4-BE49-F238E27FC236}">
              <a16:creationId xmlns:a16="http://schemas.microsoft.com/office/drawing/2014/main" id="{DB4EC805-0B91-4986-AB65-5281712F56A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8" name="Text Box 1380">
          <a:extLst>
            <a:ext uri="{FF2B5EF4-FFF2-40B4-BE49-F238E27FC236}">
              <a16:creationId xmlns:a16="http://schemas.microsoft.com/office/drawing/2014/main" id="{7599EAFA-139F-4C3F-BAFF-9BC242F5767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499" name="Text Box 1380">
          <a:extLst>
            <a:ext uri="{FF2B5EF4-FFF2-40B4-BE49-F238E27FC236}">
              <a16:creationId xmlns:a16="http://schemas.microsoft.com/office/drawing/2014/main" id="{9FC6469B-1A0A-4B6C-8B7A-A20D9526130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0" name="Text Box 1380">
          <a:extLst>
            <a:ext uri="{FF2B5EF4-FFF2-40B4-BE49-F238E27FC236}">
              <a16:creationId xmlns:a16="http://schemas.microsoft.com/office/drawing/2014/main" id="{FDEE3CA1-D50B-445B-8593-0F91D3885E1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1" name="Text Box 1380">
          <a:extLst>
            <a:ext uri="{FF2B5EF4-FFF2-40B4-BE49-F238E27FC236}">
              <a16:creationId xmlns:a16="http://schemas.microsoft.com/office/drawing/2014/main" id="{354365AE-A62C-4B11-8C4A-F9FE7A18040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2" name="Text Box 1380">
          <a:extLst>
            <a:ext uri="{FF2B5EF4-FFF2-40B4-BE49-F238E27FC236}">
              <a16:creationId xmlns:a16="http://schemas.microsoft.com/office/drawing/2014/main" id="{98A48141-F78A-4B39-AB44-80411E75F50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3" name="Text Box 1380">
          <a:extLst>
            <a:ext uri="{FF2B5EF4-FFF2-40B4-BE49-F238E27FC236}">
              <a16:creationId xmlns:a16="http://schemas.microsoft.com/office/drawing/2014/main" id="{4C8DC91D-8A2F-4781-85ED-769B1EA8A17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4" name="Text Box 1380">
          <a:extLst>
            <a:ext uri="{FF2B5EF4-FFF2-40B4-BE49-F238E27FC236}">
              <a16:creationId xmlns:a16="http://schemas.microsoft.com/office/drawing/2014/main" id="{A99FA90B-4550-4770-BF84-04A38E9A7E1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5" name="Text Box 1380">
          <a:extLst>
            <a:ext uri="{FF2B5EF4-FFF2-40B4-BE49-F238E27FC236}">
              <a16:creationId xmlns:a16="http://schemas.microsoft.com/office/drawing/2014/main" id="{275A30FB-2E85-4A78-A2B8-A521EC4CFFE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6" name="Text Box 1380">
          <a:extLst>
            <a:ext uri="{FF2B5EF4-FFF2-40B4-BE49-F238E27FC236}">
              <a16:creationId xmlns:a16="http://schemas.microsoft.com/office/drawing/2014/main" id="{86598136-DEAF-49E8-9699-DC1A8A3A0C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7" name="Text Box 1380">
          <a:extLst>
            <a:ext uri="{FF2B5EF4-FFF2-40B4-BE49-F238E27FC236}">
              <a16:creationId xmlns:a16="http://schemas.microsoft.com/office/drawing/2014/main" id="{7844A834-C3E7-433A-BDAF-5DE28870EBD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8" name="Text Box 1380">
          <a:extLst>
            <a:ext uri="{FF2B5EF4-FFF2-40B4-BE49-F238E27FC236}">
              <a16:creationId xmlns:a16="http://schemas.microsoft.com/office/drawing/2014/main" id="{F7D7B806-3E92-4F18-A15F-A527879EF79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09" name="Text Box 1380">
          <a:extLst>
            <a:ext uri="{FF2B5EF4-FFF2-40B4-BE49-F238E27FC236}">
              <a16:creationId xmlns:a16="http://schemas.microsoft.com/office/drawing/2014/main" id="{BF507A92-D077-4C86-8225-66778C6762A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0" name="Text Box 1380">
          <a:extLst>
            <a:ext uri="{FF2B5EF4-FFF2-40B4-BE49-F238E27FC236}">
              <a16:creationId xmlns:a16="http://schemas.microsoft.com/office/drawing/2014/main" id="{8252B19A-75C4-48CB-807D-F69E159FF61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1" name="Text Box 1380">
          <a:extLst>
            <a:ext uri="{FF2B5EF4-FFF2-40B4-BE49-F238E27FC236}">
              <a16:creationId xmlns:a16="http://schemas.microsoft.com/office/drawing/2014/main" id="{F553DC77-8404-4695-9EB0-B93EE263828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2" name="Text Box 1380">
          <a:extLst>
            <a:ext uri="{FF2B5EF4-FFF2-40B4-BE49-F238E27FC236}">
              <a16:creationId xmlns:a16="http://schemas.microsoft.com/office/drawing/2014/main" id="{8038B424-F428-42A2-839E-8BD4582357D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3" name="Text Box 1380">
          <a:extLst>
            <a:ext uri="{FF2B5EF4-FFF2-40B4-BE49-F238E27FC236}">
              <a16:creationId xmlns:a16="http://schemas.microsoft.com/office/drawing/2014/main" id="{F327A63F-D6FF-4EFF-9915-74A9363B71A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4" name="Text Box 1380">
          <a:extLst>
            <a:ext uri="{FF2B5EF4-FFF2-40B4-BE49-F238E27FC236}">
              <a16:creationId xmlns:a16="http://schemas.microsoft.com/office/drawing/2014/main" id="{8E020CC8-35C5-4167-BCE4-FD5FDAB2A7E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5" name="Text Box 1380">
          <a:extLst>
            <a:ext uri="{FF2B5EF4-FFF2-40B4-BE49-F238E27FC236}">
              <a16:creationId xmlns:a16="http://schemas.microsoft.com/office/drawing/2014/main" id="{C4EC93B2-A33A-40AB-8F5D-0F13BA0D4E6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6" name="Text Box 1380">
          <a:extLst>
            <a:ext uri="{FF2B5EF4-FFF2-40B4-BE49-F238E27FC236}">
              <a16:creationId xmlns:a16="http://schemas.microsoft.com/office/drawing/2014/main" id="{2F22A807-D4FC-4836-BDC3-6617FF01115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7" name="Text Box 1380">
          <a:extLst>
            <a:ext uri="{FF2B5EF4-FFF2-40B4-BE49-F238E27FC236}">
              <a16:creationId xmlns:a16="http://schemas.microsoft.com/office/drawing/2014/main" id="{3A9535F8-1448-4B1B-9B8C-731A4A790AA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8" name="Text Box 1380">
          <a:extLst>
            <a:ext uri="{FF2B5EF4-FFF2-40B4-BE49-F238E27FC236}">
              <a16:creationId xmlns:a16="http://schemas.microsoft.com/office/drawing/2014/main" id="{4E6C368C-0B7A-4741-8C07-01D6B5E61E2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19" name="Text Box 1380">
          <a:extLst>
            <a:ext uri="{FF2B5EF4-FFF2-40B4-BE49-F238E27FC236}">
              <a16:creationId xmlns:a16="http://schemas.microsoft.com/office/drawing/2014/main" id="{363B3909-62D0-45FC-86F4-AB37C1168FA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0" name="Text Box 1380">
          <a:extLst>
            <a:ext uri="{FF2B5EF4-FFF2-40B4-BE49-F238E27FC236}">
              <a16:creationId xmlns:a16="http://schemas.microsoft.com/office/drawing/2014/main" id="{C4148951-E606-45A1-BAD5-192237F034E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1" name="Text Box 1380">
          <a:extLst>
            <a:ext uri="{FF2B5EF4-FFF2-40B4-BE49-F238E27FC236}">
              <a16:creationId xmlns:a16="http://schemas.microsoft.com/office/drawing/2014/main" id="{3C2AF294-BF04-4458-92EE-966D5151610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2" name="Text Box 1380">
          <a:extLst>
            <a:ext uri="{FF2B5EF4-FFF2-40B4-BE49-F238E27FC236}">
              <a16:creationId xmlns:a16="http://schemas.microsoft.com/office/drawing/2014/main" id="{4752A236-B1F8-4E37-BC86-253008C9B08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3" name="Text Box 1380">
          <a:extLst>
            <a:ext uri="{FF2B5EF4-FFF2-40B4-BE49-F238E27FC236}">
              <a16:creationId xmlns:a16="http://schemas.microsoft.com/office/drawing/2014/main" id="{155D14DB-D164-41EE-9A04-F4561BE2FEF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4" name="Text Box 1380">
          <a:extLst>
            <a:ext uri="{FF2B5EF4-FFF2-40B4-BE49-F238E27FC236}">
              <a16:creationId xmlns:a16="http://schemas.microsoft.com/office/drawing/2014/main" id="{098A0EA1-BD37-4AC7-97E8-D582A3C69FA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5" name="Text Box 1380">
          <a:extLst>
            <a:ext uri="{FF2B5EF4-FFF2-40B4-BE49-F238E27FC236}">
              <a16:creationId xmlns:a16="http://schemas.microsoft.com/office/drawing/2014/main" id="{BA84B0AC-00F8-4A9E-9D19-F374C2F4622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6" name="Text Box 1380">
          <a:extLst>
            <a:ext uri="{FF2B5EF4-FFF2-40B4-BE49-F238E27FC236}">
              <a16:creationId xmlns:a16="http://schemas.microsoft.com/office/drawing/2014/main" id="{9C1E6C3A-AC60-494F-BF9A-C65F1220F09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7" name="Text Box 1380">
          <a:extLst>
            <a:ext uri="{FF2B5EF4-FFF2-40B4-BE49-F238E27FC236}">
              <a16:creationId xmlns:a16="http://schemas.microsoft.com/office/drawing/2014/main" id="{FBA9E6C2-7CD6-407B-AB1C-79ECA92B4B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8" name="Text Box 1380">
          <a:extLst>
            <a:ext uri="{FF2B5EF4-FFF2-40B4-BE49-F238E27FC236}">
              <a16:creationId xmlns:a16="http://schemas.microsoft.com/office/drawing/2014/main" id="{ED58E9D1-E108-46BA-B042-4F7FCB220DA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29" name="Text Box 1380">
          <a:extLst>
            <a:ext uri="{FF2B5EF4-FFF2-40B4-BE49-F238E27FC236}">
              <a16:creationId xmlns:a16="http://schemas.microsoft.com/office/drawing/2014/main" id="{6F7C1FEA-7C3B-47E9-8A1A-8B67382A266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0" name="Text Box 1380">
          <a:extLst>
            <a:ext uri="{FF2B5EF4-FFF2-40B4-BE49-F238E27FC236}">
              <a16:creationId xmlns:a16="http://schemas.microsoft.com/office/drawing/2014/main" id="{79D11611-C57A-438A-A604-6BFF1839A1F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1" name="Text Box 1380">
          <a:extLst>
            <a:ext uri="{FF2B5EF4-FFF2-40B4-BE49-F238E27FC236}">
              <a16:creationId xmlns:a16="http://schemas.microsoft.com/office/drawing/2014/main" id="{70044209-8F8A-44B3-AC5F-95B992524B9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2" name="Text Box 1380">
          <a:extLst>
            <a:ext uri="{FF2B5EF4-FFF2-40B4-BE49-F238E27FC236}">
              <a16:creationId xmlns:a16="http://schemas.microsoft.com/office/drawing/2014/main" id="{8F7CE843-E8FB-49B8-A807-B090710849B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3" name="Text Box 1380">
          <a:extLst>
            <a:ext uri="{FF2B5EF4-FFF2-40B4-BE49-F238E27FC236}">
              <a16:creationId xmlns:a16="http://schemas.microsoft.com/office/drawing/2014/main" id="{174189E7-FD5C-4EA5-94C1-97AF743BFFD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4" name="Text Box 1380">
          <a:extLst>
            <a:ext uri="{FF2B5EF4-FFF2-40B4-BE49-F238E27FC236}">
              <a16:creationId xmlns:a16="http://schemas.microsoft.com/office/drawing/2014/main" id="{829ABCC2-7799-4150-87FC-E3495E2FF44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5" name="Text Box 1380">
          <a:extLst>
            <a:ext uri="{FF2B5EF4-FFF2-40B4-BE49-F238E27FC236}">
              <a16:creationId xmlns:a16="http://schemas.microsoft.com/office/drawing/2014/main" id="{B0A731DA-7617-4529-B896-0243F3F2952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6" name="Text Box 1380">
          <a:extLst>
            <a:ext uri="{FF2B5EF4-FFF2-40B4-BE49-F238E27FC236}">
              <a16:creationId xmlns:a16="http://schemas.microsoft.com/office/drawing/2014/main" id="{E39605AA-BA01-41C1-A518-A88EEFC907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7" name="Text Box 1380">
          <a:extLst>
            <a:ext uri="{FF2B5EF4-FFF2-40B4-BE49-F238E27FC236}">
              <a16:creationId xmlns:a16="http://schemas.microsoft.com/office/drawing/2014/main" id="{6A2B1798-03B8-4A6A-B22D-3FD1B824D33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8" name="Text Box 1380">
          <a:extLst>
            <a:ext uri="{FF2B5EF4-FFF2-40B4-BE49-F238E27FC236}">
              <a16:creationId xmlns:a16="http://schemas.microsoft.com/office/drawing/2014/main" id="{A62D2DD7-7E5F-4313-B0D0-881125A5682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39" name="Text Box 1380">
          <a:extLst>
            <a:ext uri="{FF2B5EF4-FFF2-40B4-BE49-F238E27FC236}">
              <a16:creationId xmlns:a16="http://schemas.microsoft.com/office/drawing/2014/main" id="{71CA2B1C-4129-424E-87B9-3D737309CE4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0" name="Text Box 1380">
          <a:extLst>
            <a:ext uri="{FF2B5EF4-FFF2-40B4-BE49-F238E27FC236}">
              <a16:creationId xmlns:a16="http://schemas.microsoft.com/office/drawing/2014/main" id="{E7406132-F7DA-4929-94A8-164F5E33BF4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1" name="Text Box 1380">
          <a:extLst>
            <a:ext uri="{FF2B5EF4-FFF2-40B4-BE49-F238E27FC236}">
              <a16:creationId xmlns:a16="http://schemas.microsoft.com/office/drawing/2014/main" id="{5FCAA874-6396-4008-9F53-9A07437E2D0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2" name="Text Box 1380">
          <a:extLst>
            <a:ext uri="{FF2B5EF4-FFF2-40B4-BE49-F238E27FC236}">
              <a16:creationId xmlns:a16="http://schemas.microsoft.com/office/drawing/2014/main" id="{B83E82C3-A3D7-422C-BB44-6437BFDF5D1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3" name="Text Box 1380">
          <a:extLst>
            <a:ext uri="{FF2B5EF4-FFF2-40B4-BE49-F238E27FC236}">
              <a16:creationId xmlns:a16="http://schemas.microsoft.com/office/drawing/2014/main" id="{F8D57FEC-5622-4903-AC0C-5D0C6D6C046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4" name="Text Box 1380">
          <a:extLst>
            <a:ext uri="{FF2B5EF4-FFF2-40B4-BE49-F238E27FC236}">
              <a16:creationId xmlns:a16="http://schemas.microsoft.com/office/drawing/2014/main" id="{0066DA2E-9948-4C96-A206-0E8AACA8141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5" name="Text Box 1380">
          <a:extLst>
            <a:ext uri="{FF2B5EF4-FFF2-40B4-BE49-F238E27FC236}">
              <a16:creationId xmlns:a16="http://schemas.microsoft.com/office/drawing/2014/main" id="{6811AA3E-60DC-4DD6-B252-BB481A12351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6" name="Text Box 1380">
          <a:extLst>
            <a:ext uri="{FF2B5EF4-FFF2-40B4-BE49-F238E27FC236}">
              <a16:creationId xmlns:a16="http://schemas.microsoft.com/office/drawing/2014/main" id="{25B4E3DF-C9CB-46AF-93B5-6EB87587E86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7" name="Text Box 1380">
          <a:extLst>
            <a:ext uri="{FF2B5EF4-FFF2-40B4-BE49-F238E27FC236}">
              <a16:creationId xmlns:a16="http://schemas.microsoft.com/office/drawing/2014/main" id="{6E573E73-73E4-4770-9FFD-288F6F941A1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8" name="Text Box 1380">
          <a:extLst>
            <a:ext uri="{FF2B5EF4-FFF2-40B4-BE49-F238E27FC236}">
              <a16:creationId xmlns:a16="http://schemas.microsoft.com/office/drawing/2014/main" id="{31950FC7-AE19-43A2-B466-4A7DC73B1B4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49" name="Text Box 1380">
          <a:extLst>
            <a:ext uri="{FF2B5EF4-FFF2-40B4-BE49-F238E27FC236}">
              <a16:creationId xmlns:a16="http://schemas.microsoft.com/office/drawing/2014/main" id="{6D490F4F-6AE5-440C-A821-8609DA1564E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0" name="Text Box 1380">
          <a:extLst>
            <a:ext uri="{FF2B5EF4-FFF2-40B4-BE49-F238E27FC236}">
              <a16:creationId xmlns:a16="http://schemas.microsoft.com/office/drawing/2014/main" id="{D563BD7C-CF7F-468A-A5C8-4F0EC626175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1" name="Text Box 1380">
          <a:extLst>
            <a:ext uri="{FF2B5EF4-FFF2-40B4-BE49-F238E27FC236}">
              <a16:creationId xmlns:a16="http://schemas.microsoft.com/office/drawing/2014/main" id="{1413DA09-FE27-4E2B-B6CE-7C7BAF20173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2" name="Text Box 1380">
          <a:extLst>
            <a:ext uri="{FF2B5EF4-FFF2-40B4-BE49-F238E27FC236}">
              <a16:creationId xmlns:a16="http://schemas.microsoft.com/office/drawing/2014/main" id="{95C536FA-FBCD-4243-A552-FD7129670BF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3" name="Text Box 1380">
          <a:extLst>
            <a:ext uri="{FF2B5EF4-FFF2-40B4-BE49-F238E27FC236}">
              <a16:creationId xmlns:a16="http://schemas.microsoft.com/office/drawing/2014/main" id="{82CB56D7-04C7-4740-A8EC-71B3C7A14B6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4" name="Text Box 1380">
          <a:extLst>
            <a:ext uri="{FF2B5EF4-FFF2-40B4-BE49-F238E27FC236}">
              <a16:creationId xmlns:a16="http://schemas.microsoft.com/office/drawing/2014/main" id="{76748925-81F6-4ABC-8BFC-8D868F29E7F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5" name="Text Box 1380">
          <a:extLst>
            <a:ext uri="{FF2B5EF4-FFF2-40B4-BE49-F238E27FC236}">
              <a16:creationId xmlns:a16="http://schemas.microsoft.com/office/drawing/2014/main" id="{298CFE55-0433-4ED9-8BA8-BEE570904AB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6" name="Text Box 1380">
          <a:extLst>
            <a:ext uri="{FF2B5EF4-FFF2-40B4-BE49-F238E27FC236}">
              <a16:creationId xmlns:a16="http://schemas.microsoft.com/office/drawing/2014/main" id="{AE4E80A8-7131-4974-85C2-FFBA6A7D263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7" name="Text Box 1380">
          <a:extLst>
            <a:ext uri="{FF2B5EF4-FFF2-40B4-BE49-F238E27FC236}">
              <a16:creationId xmlns:a16="http://schemas.microsoft.com/office/drawing/2014/main" id="{1E91E9AF-0E0D-40AF-940B-CBCB7084F4C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8" name="Text Box 1380">
          <a:extLst>
            <a:ext uri="{FF2B5EF4-FFF2-40B4-BE49-F238E27FC236}">
              <a16:creationId xmlns:a16="http://schemas.microsoft.com/office/drawing/2014/main" id="{C28A8B24-1A43-4AB3-AF29-6B3FBCD0B81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59" name="Text Box 1380">
          <a:extLst>
            <a:ext uri="{FF2B5EF4-FFF2-40B4-BE49-F238E27FC236}">
              <a16:creationId xmlns:a16="http://schemas.microsoft.com/office/drawing/2014/main" id="{129A5F42-4FAC-4B7D-97F0-992F85363EC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0" name="Text Box 1380">
          <a:extLst>
            <a:ext uri="{FF2B5EF4-FFF2-40B4-BE49-F238E27FC236}">
              <a16:creationId xmlns:a16="http://schemas.microsoft.com/office/drawing/2014/main" id="{41FA8432-8FC2-4636-B1EF-A730ABE96CD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1" name="Text Box 1380">
          <a:extLst>
            <a:ext uri="{FF2B5EF4-FFF2-40B4-BE49-F238E27FC236}">
              <a16:creationId xmlns:a16="http://schemas.microsoft.com/office/drawing/2014/main" id="{924E48D5-0825-4DF2-B95C-F75A58C6EE0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2" name="Text Box 1380">
          <a:extLst>
            <a:ext uri="{FF2B5EF4-FFF2-40B4-BE49-F238E27FC236}">
              <a16:creationId xmlns:a16="http://schemas.microsoft.com/office/drawing/2014/main" id="{3FAC618F-F72D-4DB4-AF95-A5E70D9820E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3" name="Text Box 1380">
          <a:extLst>
            <a:ext uri="{FF2B5EF4-FFF2-40B4-BE49-F238E27FC236}">
              <a16:creationId xmlns:a16="http://schemas.microsoft.com/office/drawing/2014/main" id="{42071A0A-92F9-401B-A182-5376C34895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4" name="Text Box 1380">
          <a:extLst>
            <a:ext uri="{FF2B5EF4-FFF2-40B4-BE49-F238E27FC236}">
              <a16:creationId xmlns:a16="http://schemas.microsoft.com/office/drawing/2014/main" id="{3958CF4C-678F-43EC-AFE9-F2B6CEC8F34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5" name="Text Box 1380">
          <a:extLst>
            <a:ext uri="{FF2B5EF4-FFF2-40B4-BE49-F238E27FC236}">
              <a16:creationId xmlns:a16="http://schemas.microsoft.com/office/drawing/2014/main" id="{0B8D02BE-3D07-427E-8334-FB6C847B2AF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6" name="Text Box 1380">
          <a:extLst>
            <a:ext uri="{FF2B5EF4-FFF2-40B4-BE49-F238E27FC236}">
              <a16:creationId xmlns:a16="http://schemas.microsoft.com/office/drawing/2014/main" id="{601285E3-2B9B-4C20-B65C-EC7BF6C2F75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7" name="Text Box 1380">
          <a:extLst>
            <a:ext uri="{FF2B5EF4-FFF2-40B4-BE49-F238E27FC236}">
              <a16:creationId xmlns:a16="http://schemas.microsoft.com/office/drawing/2014/main" id="{1D039449-6A31-43B8-B35D-61C9E5E29D3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8" name="Text Box 1380">
          <a:extLst>
            <a:ext uri="{FF2B5EF4-FFF2-40B4-BE49-F238E27FC236}">
              <a16:creationId xmlns:a16="http://schemas.microsoft.com/office/drawing/2014/main" id="{E4F4A0C8-BCDC-4928-B3D0-794FD2B9F56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69" name="Text Box 1380">
          <a:extLst>
            <a:ext uri="{FF2B5EF4-FFF2-40B4-BE49-F238E27FC236}">
              <a16:creationId xmlns:a16="http://schemas.microsoft.com/office/drawing/2014/main" id="{9BAF5777-83B7-4CB0-8DCC-0611A42C6A4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0" name="Text Box 1380">
          <a:extLst>
            <a:ext uri="{FF2B5EF4-FFF2-40B4-BE49-F238E27FC236}">
              <a16:creationId xmlns:a16="http://schemas.microsoft.com/office/drawing/2014/main" id="{EADA8099-7C58-43B1-8FBA-434104CB025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1" name="Text Box 1380">
          <a:extLst>
            <a:ext uri="{FF2B5EF4-FFF2-40B4-BE49-F238E27FC236}">
              <a16:creationId xmlns:a16="http://schemas.microsoft.com/office/drawing/2014/main" id="{B9A3DAFD-9836-4A5A-8E04-26C3DEE5A13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2" name="Text Box 1380">
          <a:extLst>
            <a:ext uri="{FF2B5EF4-FFF2-40B4-BE49-F238E27FC236}">
              <a16:creationId xmlns:a16="http://schemas.microsoft.com/office/drawing/2014/main" id="{5571840E-0322-419C-A619-B14149C8D86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3" name="Text Box 1380">
          <a:extLst>
            <a:ext uri="{FF2B5EF4-FFF2-40B4-BE49-F238E27FC236}">
              <a16:creationId xmlns:a16="http://schemas.microsoft.com/office/drawing/2014/main" id="{572974F6-61C8-4FAA-813B-4F797B2CCE4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4" name="Text Box 1380">
          <a:extLst>
            <a:ext uri="{FF2B5EF4-FFF2-40B4-BE49-F238E27FC236}">
              <a16:creationId xmlns:a16="http://schemas.microsoft.com/office/drawing/2014/main" id="{E857180D-D211-43C3-BE55-4A8E95ECC8B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5" name="Text Box 1380">
          <a:extLst>
            <a:ext uri="{FF2B5EF4-FFF2-40B4-BE49-F238E27FC236}">
              <a16:creationId xmlns:a16="http://schemas.microsoft.com/office/drawing/2014/main" id="{94EB8BA0-CA7D-42E5-9DF2-631DF596573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6" name="Text Box 1380">
          <a:extLst>
            <a:ext uri="{FF2B5EF4-FFF2-40B4-BE49-F238E27FC236}">
              <a16:creationId xmlns:a16="http://schemas.microsoft.com/office/drawing/2014/main" id="{CCF3EA5E-A75A-45C7-B320-787004FF5C5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7" name="Text Box 1380">
          <a:extLst>
            <a:ext uri="{FF2B5EF4-FFF2-40B4-BE49-F238E27FC236}">
              <a16:creationId xmlns:a16="http://schemas.microsoft.com/office/drawing/2014/main" id="{715DFDAB-C51F-4D76-A737-731917DF447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8" name="Text Box 1380">
          <a:extLst>
            <a:ext uri="{FF2B5EF4-FFF2-40B4-BE49-F238E27FC236}">
              <a16:creationId xmlns:a16="http://schemas.microsoft.com/office/drawing/2014/main" id="{4E702711-485B-49A1-AC11-664AAACD439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79" name="Text Box 1380">
          <a:extLst>
            <a:ext uri="{FF2B5EF4-FFF2-40B4-BE49-F238E27FC236}">
              <a16:creationId xmlns:a16="http://schemas.microsoft.com/office/drawing/2014/main" id="{DFD4E1D6-40CF-43ED-9D40-DB54E7F2600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0" name="Text Box 1380">
          <a:extLst>
            <a:ext uri="{FF2B5EF4-FFF2-40B4-BE49-F238E27FC236}">
              <a16:creationId xmlns:a16="http://schemas.microsoft.com/office/drawing/2014/main" id="{9A1BA0FF-7C44-44EA-8380-DC41ED589F9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1" name="Text Box 1380">
          <a:extLst>
            <a:ext uri="{FF2B5EF4-FFF2-40B4-BE49-F238E27FC236}">
              <a16:creationId xmlns:a16="http://schemas.microsoft.com/office/drawing/2014/main" id="{03DEEAB6-DE02-44E9-8412-B9911E9804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2" name="Text Box 1380">
          <a:extLst>
            <a:ext uri="{FF2B5EF4-FFF2-40B4-BE49-F238E27FC236}">
              <a16:creationId xmlns:a16="http://schemas.microsoft.com/office/drawing/2014/main" id="{3A55F1B0-C868-4154-817E-C709F82A067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3" name="Text Box 1380">
          <a:extLst>
            <a:ext uri="{FF2B5EF4-FFF2-40B4-BE49-F238E27FC236}">
              <a16:creationId xmlns:a16="http://schemas.microsoft.com/office/drawing/2014/main" id="{3C2BB226-F1B1-4244-8B4E-60AB471627F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4" name="Text Box 1380">
          <a:extLst>
            <a:ext uri="{FF2B5EF4-FFF2-40B4-BE49-F238E27FC236}">
              <a16:creationId xmlns:a16="http://schemas.microsoft.com/office/drawing/2014/main" id="{99399489-CDA1-49D1-9FE3-95B1FB492FB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5" name="Text Box 1380">
          <a:extLst>
            <a:ext uri="{FF2B5EF4-FFF2-40B4-BE49-F238E27FC236}">
              <a16:creationId xmlns:a16="http://schemas.microsoft.com/office/drawing/2014/main" id="{8C04EA5E-E7EE-4C88-B628-57F00E85A5B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6" name="Text Box 1380">
          <a:extLst>
            <a:ext uri="{FF2B5EF4-FFF2-40B4-BE49-F238E27FC236}">
              <a16:creationId xmlns:a16="http://schemas.microsoft.com/office/drawing/2014/main" id="{95B5B05C-7D63-4979-B8E3-C8107F5B107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7" name="Text Box 1380">
          <a:extLst>
            <a:ext uri="{FF2B5EF4-FFF2-40B4-BE49-F238E27FC236}">
              <a16:creationId xmlns:a16="http://schemas.microsoft.com/office/drawing/2014/main" id="{D03C8B4F-A461-4A01-8DB6-6875DC005FC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8" name="Text Box 1380">
          <a:extLst>
            <a:ext uri="{FF2B5EF4-FFF2-40B4-BE49-F238E27FC236}">
              <a16:creationId xmlns:a16="http://schemas.microsoft.com/office/drawing/2014/main" id="{F3327975-34B3-45DE-AE18-2F1C3653B12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89" name="Text Box 1380">
          <a:extLst>
            <a:ext uri="{FF2B5EF4-FFF2-40B4-BE49-F238E27FC236}">
              <a16:creationId xmlns:a16="http://schemas.microsoft.com/office/drawing/2014/main" id="{A1F48AA8-59E4-45EA-A100-974CB9EA625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0" name="Text Box 1380">
          <a:extLst>
            <a:ext uri="{FF2B5EF4-FFF2-40B4-BE49-F238E27FC236}">
              <a16:creationId xmlns:a16="http://schemas.microsoft.com/office/drawing/2014/main" id="{2F102BAC-7E4B-4E63-BD69-14D283A5795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1" name="Text Box 1380">
          <a:extLst>
            <a:ext uri="{FF2B5EF4-FFF2-40B4-BE49-F238E27FC236}">
              <a16:creationId xmlns:a16="http://schemas.microsoft.com/office/drawing/2014/main" id="{6C1144D3-C6B5-41C3-BA53-D4234A4F3F9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2" name="Text Box 1380">
          <a:extLst>
            <a:ext uri="{FF2B5EF4-FFF2-40B4-BE49-F238E27FC236}">
              <a16:creationId xmlns:a16="http://schemas.microsoft.com/office/drawing/2014/main" id="{82B6DD40-5BD0-489C-A3F4-0978E9F9C56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3" name="Text Box 1380">
          <a:extLst>
            <a:ext uri="{FF2B5EF4-FFF2-40B4-BE49-F238E27FC236}">
              <a16:creationId xmlns:a16="http://schemas.microsoft.com/office/drawing/2014/main" id="{084111DD-1573-43DA-944E-63461A9D422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4" name="Text Box 1380">
          <a:extLst>
            <a:ext uri="{FF2B5EF4-FFF2-40B4-BE49-F238E27FC236}">
              <a16:creationId xmlns:a16="http://schemas.microsoft.com/office/drawing/2014/main" id="{C0B18C1E-C319-48EB-94F1-8706370DB74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5" name="Text Box 1380">
          <a:extLst>
            <a:ext uri="{FF2B5EF4-FFF2-40B4-BE49-F238E27FC236}">
              <a16:creationId xmlns:a16="http://schemas.microsoft.com/office/drawing/2014/main" id="{CDB1CBB5-552E-4676-98CA-983969115EA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6" name="Text Box 1380">
          <a:extLst>
            <a:ext uri="{FF2B5EF4-FFF2-40B4-BE49-F238E27FC236}">
              <a16:creationId xmlns:a16="http://schemas.microsoft.com/office/drawing/2014/main" id="{C3B040BF-6A94-4486-B0A7-CF24685FFC6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7" name="Text Box 1380">
          <a:extLst>
            <a:ext uri="{FF2B5EF4-FFF2-40B4-BE49-F238E27FC236}">
              <a16:creationId xmlns:a16="http://schemas.microsoft.com/office/drawing/2014/main" id="{596F814D-4969-43D6-9630-12045998881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8" name="Text Box 1380">
          <a:extLst>
            <a:ext uri="{FF2B5EF4-FFF2-40B4-BE49-F238E27FC236}">
              <a16:creationId xmlns:a16="http://schemas.microsoft.com/office/drawing/2014/main" id="{14CC5056-4249-4998-84BC-5B3CCD9384B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599" name="Text Box 1380">
          <a:extLst>
            <a:ext uri="{FF2B5EF4-FFF2-40B4-BE49-F238E27FC236}">
              <a16:creationId xmlns:a16="http://schemas.microsoft.com/office/drawing/2014/main" id="{85EC115D-A483-406E-87B2-C28D4DF1CF3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0" name="Text Box 1380">
          <a:extLst>
            <a:ext uri="{FF2B5EF4-FFF2-40B4-BE49-F238E27FC236}">
              <a16:creationId xmlns:a16="http://schemas.microsoft.com/office/drawing/2014/main" id="{6B6E019A-E95D-4543-9376-D5424D1E6ED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1" name="Text Box 1380">
          <a:extLst>
            <a:ext uri="{FF2B5EF4-FFF2-40B4-BE49-F238E27FC236}">
              <a16:creationId xmlns:a16="http://schemas.microsoft.com/office/drawing/2014/main" id="{6E24A583-763F-447F-B9B1-DF2E9836DA0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2" name="Text Box 1380">
          <a:extLst>
            <a:ext uri="{FF2B5EF4-FFF2-40B4-BE49-F238E27FC236}">
              <a16:creationId xmlns:a16="http://schemas.microsoft.com/office/drawing/2014/main" id="{757AAC83-D885-4A79-8594-CD287194016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3" name="Text Box 1380">
          <a:extLst>
            <a:ext uri="{FF2B5EF4-FFF2-40B4-BE49-F238E27FC236}">
              <a16:creationId xmlns:a16="http://schemas.microsoft.com/office/drawing/2014/main" id="{6CBBE067-0297-4843-AA19-49A9D176F99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4" name="Text Box 1380">
          <a:extLst>
            <a:ext uri="{FF2B5EF4-FFF2-40B4-BE49-F238E27FC236}">
              <a16:creationId xmlns:a16="http://schemas.microsoft.com/office/drawing/2014/main" id="{FAB6E0ED-A9ED-44AB-A1E9-0D304232A9C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5" name="Text Box 1380">
          <a:extLst>
            <a:ext uri="{FF2B5EF4-FFF2-40B4-BE49-F238E27FC236}">
              <a16:creationId xmlns:a16="http://schemas.microsoft.com/office/drawing/2014/main" id="{6FC5B28B-22BA-4954-8EBF-106393C86FA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6" name="Text Box 1380">
          <a:extLst>
            <a:ext uri="{FF2B5EF4-FFF2-40B4-BE49-F238E27FC236}">
              <a16:creationId xmlns:a16="http://schemas.microsoft.com/office/drawing/2014/main" id="{90E7CC22-2B3B-4FB1-9D56-0B7588444AA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7" name="Text Box 1380">
          <a:extLst>
            <a:ext uri="{FF2B5EF4-FFF2-40B4-BE49-F238E27FC236}">
              <a16:creationId xmlns:a16="http://schemas.microsoft.com/office/drawing/2014/main" id="{024FBC6A-7CD1-4A83-8901-893DE9464E0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8" name="Text Box 1380">
          <a:extLst>
            <a:ext uri="{FF2B5EF4-FFF2-40B4-BE49-F238E27FC236}">
              <a16:creationId xmlns:a16="http://schemas.microsoft.com/office/drawing/2014/main" id="{7F5B6A45-A684-4C63-83A6-B4E11BAEAD2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09" name="Text Box 1380">
          <a:extLst>
            <a:ext uri="{FF2B5EF4-FFF2-40B4-BE49-F238E27FC236}">
              <a16:creationId xmlns:a16="http://schemas.microsoft.com/office/drawing/2014/main" id="{2A17BE69-FBDE-4239-A52E-6E1C21013FB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0" name="Text Box 1380">
          <a:extLst>
            <a:ext uri="{FF2B5EF4-FFF2-40B4-BE49-F238E27FC236}">
              <a16:creationId xmlns:a16="http://schemas.microsoft.com/office/drawing/2014/main" id="{83F3DF64-B4B4-4371-AB7B-3ED2D7FE281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1" name="Text Box 1380">
          <a:extLst>
            <a:ext uri="{FF2B5EF4-FFF2-40B4-BE49-F238E27FC236}">
              <a16:creationId xmlns:a16="http://schemas.microsoft.com/office/drawing/2014/main" id="{BCF9117A-E50E-415B-8A68-3A8E33A8933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2" name="Text Box 1380">
          <a:extLst>
            <a:ext uri="{FF2B5EF4-FFF2-40B4-BE49-F238E27FC236}">
              <a16:creationId xmlns:a16="http://schemas.microsoft.com/office/drawing/2014/main" id="{9AC4B4DF-66F0-4FFC-9369-EBE4991D771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3" name="Text Box 1380">
          <a:extLst>
            <a:ext uri="{FF2B5EF4-FFF2-40B4-BE49-F238E27FC236}">
              <a16:creationId xmlns:a16="http://schemas.microsoft.com/office/drawing/2014/main" id="{D6F74380-9A88-4059-A28F-4BA0A315E53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4" name="Text Box 1380">
          <a:extLst>
            <a:ext uri="{FF2B5EF4-FFF2-40B4-BE49-F238E27FC236}">
              <a16:creationId xmlns:a16="http://schemas.microsoft.com/office/drawing/2014/main" id="{6E4ECFD9-2ADB-46D1-A941-6B3622EAE4A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5" name="Text Box 1380">
          <a:extLst>
            <a:ext uri="{FF2B5EF4-FFF2-40B4-BE49-F238E27FC236}">
              <a16:creationId xmlns:a16="http://schemas.microsoft.com/office/drawing/2014/main" id="{4E29A00F-EC93-403F-9E51-732D12D4266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6" name="Text Box 1380">
          <a:extLst>
            <a:ext uri="{FF2B5EF4-FFF2-40B4-BE49-F238E27FC236}">
              <a16:creationId xmlns:a16="http://schemas.microsoft.com/office/drawing/2014/main" id="{13BEAB6F-C3A8-473D-83F0-1736155A574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7" name="Text Box 1380">
          <a:extLst>
            <a:ext uri="{FF2B5EF4-FFF2-40B4-BE49-F238E27FC236}">
              <a16:creationId xmlns:a16="http://schemas.microsoft.com/office/drawing/2014/main" id="{7FCEA19B-FA91-41D4-9AA6-4AA5DCD8C4E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8" name="Text Box 1380">
          <a:extLst>
            <a:ext uri="{FF2B5EF4-FFF2-40B4-BE49-F238E27FC236}">
              <a16:creationId xmlns:a16="http://schemas.microsoft.com/office/drawing/2014/main" id="{9D882A80-338F-4A3B-A035-7125CDE162B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19" name="Text Box 1380">
          <a:extLst>
            <a:ext uri="{FF2B5EF4-FFF2-40B4-BE49-F238E27FC236}">
              <a16:creationId xmlns:a16="http://schemas.microsoft.com/office/drawing/2014/main" id="{57A7ECDC-81B7-4EBC-A6AA-8BACCF4CA0F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0" name="Text Box 1380">
          <a:extLst>
            <a:ext uri="{FF2B5EF4-FFF2-40B4-BE49-F238E27FC236}">
              <a16:creationId xmlns:a16="http://schemas.microsoft.com/office/drawing/2014/main" id="{9706BE5B-A3BB-4A4F-8901-0024E475406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1" name="Text Box 1380">
          <a:extLst>
            <a:ext uri="{FF2B5EF4-FFF2-40B4-BE49-F238E27FC236}">
              <a16:creationId xmlns:a16="http://schemas.microsoft.com/office/drawing/2014/main" id="{471E0C14-C38D-41EC-A0B1-E67F24EBBD5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2" name="Text Box 1380">
          <a:extLst>
            <a:ext uri="{FF2B5EF4-FFF2-40B4-BE49-F238E27FC236}">
              <a16:creationId xmlns:a16="http://schemas.microsoft.com/office/drawing/2014/main" id="{C4BFE392-F83E-40DF-9BB2-AA90DA51276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3" name="Text Box 1380">
          <a:extLst>
            <a:ext uri="{FF2B5EF4-FFF2-40B4-BE49-F238E27FC236}">
              <a16:creationId xmlns:a16="http://schemas.microsoft.com/office/drawing/2014/main" id="{AFDE1FA5-E01F-492D-A918-DAE9C075676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4" name="Text Box 1380">
          <a:extLst>
            <a:ext uri="{FF2B5EF4-FFF2-40B4-BE49-F238E27FC236}">
              <a16:creationId xmlns:a16="http://schemas.microsoft.com/office/drawing/2014/main" id="{651B0A23-5260-4904-9335-069483070DC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5" name="Text Box 1380">
          <a:extLst>
            <a:ext uri="{FF2B5EF4-FFF2-40B4-BE49-F238E27FC236}">
              <a16:creationId xmlns:a16="http://schemas.microsoft.com/office/drawing/2014/main" id="{FB6671E0-C7FD-4C89-9DB8-AAD5DFF3A4C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6" name="Text Box 1380">
          <a:extLst>
            <a:ext uri="{FF2B5EF4-FFF2-40B4-BE49-F238E27FC236}">
              <a16:creationId xmlns:a16="http://schemas.microsoft.com/office/drawing/2014/main" id="{09C97D48-C085-4B36-B0A2-048D1D9B7B2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7" name="Text Box 1380">
          <a:extLst>
            <a:ext uri="{FF2B5EF4-FFF2-40B4-BE49-F238E27FC236}">
              <a16:creationId xmlns:a16="http://schemas.microsoft.com/office/drawing/2014/main" id="{1CA29EDE-EBF3-43EF-B3E6-040F18A3EB6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8" name="Text Box 1380">
          <a:extLst>
            <a:ext uri="{FF2B5EF4-FFF2-40B4-BE49-F238E27FC236}">
              <a16:creationId xmlns:a16="http://schemas.microsoft.com/office/drawing/2014/main" id="{489AE6C5-2BEE-42AB-9686-ED4FC5BE416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29" name="Text Box 1380">
          <a:extLst>
            <a:ext uri="{FF2B5EF4-FFF2-40B4-BE49-F238E27FC236}">
              <a16:creationId xmlns:a16="http://schemas.microsoft.com/office/drawing/2014/main" id="{391BBA3E-6878-4A48-8E9D-E7D10D6CE47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0" name="Text Box 1380">
          <a:extLst>
            <a:ext uri="{FF2B5EF4-FFF2-40B4-BE49-F238E27FC236}">
              <a16:creationId xmlns:a16="http://schemas.microsoft.com/office/drawing/2014/main" id="{168AF9B0-D24A-410D-B7FD-987C3D369E1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1" name="Text Box 1380">
          <a:extLst>
            <a:ext uri="{FF2B5EF4-FFF2-40B4-BE49-F238E27FC236}">
              <a16:creationId xmlns:a16="http://schemas.microsoft.com/office/drawing/2014/main" id="{3033576B-61EE-4DCA-B2C5-23AFACCD082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2" name="Text Box 1380">
          <a:extLst>
            <a:ext uri="{FF2B5EF4-FFF2-40B4-BE49-F238E27FC236}">
              <a16:creationId xmlns:a16="http://schemas.microsoft.com/office/drawing/2014/main" id="{80C9CC98-6E04-4078-934C-F99D2680351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3" name="Text Box 1380">
          <a:extLst>
            <a:ext uri="{FF2B5EF4-FFF2-40B4-BE49-F238E27FC236}">
              <a16:creationId xmlns:a16="http://schemas.microsoft.com/office/drawing/2014/main" id="{6B870ADE-9D43-4EBC-AD1D-C90787BD752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4" name="Text Box 1380">
          <a:extLst>
            <a:ext uri="{FF2B5EF4-FFF2-40B4-BE49-F238E27FC236}">
              <a16:creationId xmlns:a16="http://schemas.microsoft.com/office/drawing/2014/main" id="{B1A2BB44-7467-4BC0-BD09-4466E27D5DC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5" name="Text Box 1380">
          <a:extLst>
            <a:ext uri="{FF2B5EF4-FFF2-40B4-BE49-F238E27FC236}">
              <a16:creationId xmlns:a16="http://schemas.microsoft.com/office/drawing/2014/main" id="{FE39634B-303E-45C7-A816-000781CF3BD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6" name="Text Box 1380">
          <a:extLst>
            <a:ext uri="{FF2B5EF4-FFF2-40B4-BE49-F238E27FC236}">
              <a16:creationId xmlns:a16="http://schemas.microsoft.com/office/drawing/2014/main" id="{5900982D-2250-4EF5-868E-A4FBD5C7DA3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7" name="Text Box 1380">
          <a:extLst>
            <a:ext uri="{FF2B5EF4-FFF2-40B4-BE49-F238E27FC236}">
              <a16:creationId xmlns:a16="http://schemas.microsoft.com/office/drawing/2014/main" id="{FCAFF3B3-B229-4C7F-9628-47B5D3DAE2A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8" name="Text Box 1380">
          <a:extLst>
            <a:ext uri="{FF2B5EF4-FFF2-40B4-BE49-F238E27FC236}">
              <a16:creationId xmlns:a16="http://schemas.microsoft.com/office/drawing/2014/main" id="{60353175-7BFE-46E1-970E-BE6EB4125A6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39" name="Text Box 1380">
          <a:extLst>
            <a:ext uri="{FF2B5EF4-FFF2-40B4-BE49-F238E27FC236}">
              <a16:creationId xmlns:a16="http://schemas.microsoft.com/office/drawing/2014/main" id="{829EEBDC-AD8A-44A8-A1EA-B61003279AE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0" name="Text Box 1380">
          <a:extLst>
            <a:ext uri="{FF2B5EF4-FFF2-40B4-BE49-F238E27FC236}">
              <a16:creationId xmlns:a16="http://schemas.microsoft.com/office/drawing/2014/main" id="{13218E4E-D2BC-4063-BEFE-DF303284342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1" name="Text Box 1380">
          <a:extLst>
            <a:ext uri="{FF2B5EF4-FFF2-40B4-BE49-F238E27FC236}">
              <a16:creationId xmlns:a16="http://schemas.microsoft.com/office/drawing/2014/main" id="{CDFBACAC-4882-4AD4-9637-DD6D9B61947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2" name="Text Box 1380">
          <a:extLst>
            <a:ext uri="{FF2B5EF4-FFF2-40B4-BE49-F238E27FC236}">
              <a16:creationId xmlns:a16="http://schemas.microsoft.com/office/drawing/2014/main" id="{74965BE6-C986-485F-9C8B-B946EA00518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3" name="Text Box 1380">
          <a:extLst>
            <a:ext uri="{FF2B5EF4-FFF2-40B4-BE49-F238E27FC236}">
              <a16:creationId xmlns:a16="http://schemas.microsoft.com/office/drawing/2014/main" id="{111ABB93-0606-4391-A9DC-18A237BE5AB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4" name="Text Box 1380">
          <a:extLst>
            <a:ext uri="{FF2B5EF4-FFF2-40B4-BE49-F238E27FC236}">
              <a16:creationId xmlns:a16="http://schemas.microsoft.com/office/drawing/2014/main" id="{BBC4CA4A-78FF-4EEF-9D36-DBE6A1E6EB1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5" name="Text Box 1380">
          <a:extLst>
            <a:ext uri="{FF2B5EF4-FFF2-40B4-BE49-F238E27FC236}">
              <a16:creationId xmlns:a16="http://schemas.microsoft.com/office/drawing/2014/main" id="{B0E15A31-635C-4CB9-AABD-D84083FB967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6" name="Text Box 1380">
          <a:extLst>
            <a:ext uri="{FF2B5EF4-FFF2-40B4-BE49-F238E27FC236}">
              <a16:creationId xmlns:a16="http://schemas.microsoft.com/office/drawing/2014/main" id="{02B90B5C-836A-497A-BCBF-27B81C3BF37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7" name="Text Box 1380">
          <a:extLst>
            <a:ext uri="{FF2B5EF4-FFF2-40B4-BE49-F238E27FC236}">
              <a16:creationId xmlns:a16="http://schemas.microsoft.com/office/drawing/2014/main" id="{D0F7F0F4-2F61-47A2-A0EF-00DF247156F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8" name="Text Box 1380">
          <a:extLst>
            <a:ext uri="{FF2B5EF4-FFF2-40B4-BE49-F238E27FC236}">
              <a16:creationId xmlns:a16="http://schemas.microsoft.com/office/drawing/2014/main" id="{2CDD4C10-A2A3-433C-B3F4-61DFC87B339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49" name="Text Box 1380">
          <a:extLst>
            <a:ext uri="{FF2B5EF4-FFF2-40B4-BE49-F238E27FC236}">
              <a16:creationId xmlns:a16="http://schemas.microsoft.com/office/drawing/2014/main" id="{5306A2A3-74E1-432A-B158-3CEB1EFC364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0" name="Text Box 1380">
          <a:extLst>
            <a:ext uri="{FF2B5EF4-FFF2-40B4-BE49-F238E27FC236}">
              <a16:creationId xmlns:a16="http://schemas.microsoft.com/office/drawing/2014/main" id="{D4B8E688-D09E-4ACE-A804-2030DDB1224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1" name="Text Box 1380">
          <a:extLst>
            <a:ext uri="{FF2B5EF4-FFF2-40B4-BE49-F238E27FC236}">
              <a16:creationId xmlns:a16="http://schemas.microsoft.com/office/drawing/2014/main" id="{CF055E2F-5144-448D-B4A5-E9191462829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2" name="Text Box 1380">
          <a:extLst>
            <a:ext uri="{FF2B5EF4-FFF2-40B4-BE49-F238E27FC236}">
              <a16:creationId xmlns:a16="http://schemas.microsoft.com/office/drawing/2014/main" id="{96EAE96D-9FEE-4846-9A5E-68E960E54DF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3" name="Text Box 1380">
          <a:extLst>
            <a:ext uri="{FF2B5EF4-FFF2-40B4-BE49-F238E27FC236}">
              <a16:creationId xmlns:a16="http://schemas.microsoft.com/office/drawing/2014/main" id="{FB61A4DB-FED4-4B6A-8B41-0E504E9BFBE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4" name="Text Box 1380">
          <a:extLst>
            <a:ext uri="{FF2B5EF4-FFF2-40B4-BE49-F238E27FC236}">
              <a16:creationId xmlns:a16="http://schemas.microsoft.com/office/drawing/2014/main" id="{5105D3AD-7391-41AB-AF04-8D0189115E6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5" name="Text Box 1380">
          <a:extLst>
            <a:ext uri="{FF2B5EF4-FFF2-40B4-BE49-F238E27FC236}">
              <a16:creationId xmlns:a16="http://schemas.microsoft.com/office/drawing/2014/main" id="{C3C289CF-0598-46BF-B43A-B39DF5D3C4E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6" name="Text Box 1380">
          <a:extLst>
            <a:ext uri="{FF2B5EF4-FFF2-40B4-BE49-F238E27FC236}">
              <a16:creationId xmlns:a16="http://schemas.microsoft.com/office/drawing/2014/main" id="{7E123EAB-BB04-4FFF-A2ED-85FD03812D6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7" name="Text Box 1380">
          <a:extLst>
            <a:ext uri="{FF2B5EF4-FFF2-40B4-BE49-F238E27FC236}">
              <a16:creationId xmlns:a16="http://schemas.microsoft.com/office/drawing/2014/main" id="{538CB3BC-4E09-4310-8C8D-07813E9B573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8" name="Text Box 1380">
          <a:extLst>
            <a:ext uri="{FF2B5EF4-FFF2-40B4-BE49-F238E27FC236}">
              <a16:creationId xmlns:a16="http://schemas.microsoft.com/office/drawing/2014/main" id="{5B9250CA-1462-4247-A129-CCE95173F2B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59" name="Text Box 1380">
          <a:extLst>
            <a:ext uri="{FF2B5EF4-FFF2-40B4-BE49-F238E27FC236}">
              <a16:creationId xmlns:a16="http://schemas.microsoft.com/office/drawing/2014/main" id="{1AB817A9-2484-4968-8FB4-FF607D53393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0" name="Text Box 1380">
          <a:extLst>
            <a:ext uri="{FF2B5EF4-FFF2-40B4-BE49-F238E27FC236}">
              <a16:creationId xmlns:a16="http://schemas.microsoft.com/office/drawing/2014/main" id="{3A20D1A4-96CF-4073-9717-7A8F3E2FCEC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1" name="Text Box 1380">
          <a:extLst>
            <a:ext uri="{FF2B5EF4-FFF2-40B4-BE49-F238E27FC236}">
              <a16:creationId xmlns:a16="http://schemas.microsoft.com/office/drawing/2014/main" id="{1F2B19E3-E2F6-44CF-BA79-C9CB4A1D104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2" name="Text Box 1380">
          <a:extLst>
            <a:ext uri="{FF2B5EF4-FFF2-40B4-BE49-F238E27FC236}">
              <a16:creationId xmlns:a16="http://schemas.microsoft.com/office/drawing/2014/main" id="{75429258-8E94-4015-8795-5F1015CCFA9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3" name="Text Box 1380">
          <a:extLst>
            <a:ext uri="{FF2B5EF4-FFF2-40B4-BE49-F238E27FC236}">
              <a16:creationId xmlns:a16="http://schemas.microsoft.com/office/drawing/2014/main" id="{5FE05FAD-247C-4AE4-8EA0-9F397B410EE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4" name="Text Box 1380">
          <a:extLst>
            <a:ext uri="{FF2B5EF4-FFF2-40B4-BE49-F238E27FC236}">
              <a16:creationId xmlns:a16="http://schemas.microsoft.com/office/drawing/2014/main" id="{49B44AF7-2E3D-4B0F-A15D-EB3E96443E9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5" name="Text Box 1380">
          <a:extLst>
            <a:ext uri="{FF2B5EF4-FFF2-40B4-BE49-F238E27FC236}">
              <a16:creationId xmlns:a16="http://schemas.microsoft.com/office/drawing/2014/main" id="{02E3DEE6-74F1-438A-8DE3-B4E94F5EF76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6" name="Text Box 1380">
          <a:extLst>
            <a:ext uri="{FF2B5EF4-FFF2-40B4-BE49-F238E27FC236}">
              <a16:creationId xmlns:a16="http://schemas.microsoft.com/office/drawing/2014/main" id="{E47ADFC0-060C-4F9B-9FBD-F93FE92825F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7" name="Text Box 1380">
          <a:extLst>
            <a:ext uri="{FF2B5EF4-FFF2-40B4-BE49-F238E27FC236}">
              <a16:creationId xmlns:a16="http://schemas.microsoft.com/office/drawing/2014/main" id="{33BEC30D-4AD4-46EB-863A-6070F302A2A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8" name="Text Box 1380">
          <a:extLst>
            <a:ext uri="{FF2B5EF4-FFF2-40B4-BE49-F238E27FC236}">
              <a16:creationId xmlns:a16="http://schemas.microsoft.com/office/drawing/2014/main" id="{4FB31FE9-DB58-4FCA-8490-E4AEE2045AE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69" name="Text Box 1380">
          <a:extLst>
            <a:ext uri="{FF2B5EF4-FFF2-40B4-BE49-F238E27FC236}">
              <a16:creationId xmlns:a16="http://schemas.microsoft.com/office/drawing/2014/main" id="{17C39AD6-B339-4221-8CE8-F21069F3228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0" name="Text Box 1380">
          <a:extLst>
            <a:ext uri="{FF2B5EF4-FFF2-40B4-BE49-F238E27FC236}">
              <a16:creationId xmlns:a16="http://schemas.microsoft.com/office/drawing/2014/main" id="{68A067B4-CDF6-4EFA-AA02-5D0E0BAD16E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1" name="Text Box 1380">
          <a:extLst>
            <a:ext uri="{FF2B5EF4-FFF2-40B4-BE49-F238E27FC236}">
              <a16:creationId xmlns:a16="http://schemas.microsoft.com/office/drawing/2014/main" id="{020D32D0-8746-4555-AF7B-A3D2F3E5EBA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2" name="Text Box 1380">
          <a:extLst>
            <a:ext uri="{FF2B5EF4-FFF2-40B4-BE49-F238E27FC236}">
              <a16:creationId xmlns:a16="http://schemas.microsoft.com/office/drawing/2014/main" id="{29608304-E694-4C70-A255-0AC0ED3DDD4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3" name="Text Box 1380">
          <a:extLst>
            <a:ext uri="{FF2B5EF4-FFF2-40B4-BE49-F238E27FC236}">
              <a16:creationId xmlns:a16="http://schemas.microsoft.com/office/drawing/2014/main" id="{EDA62D63-5090-4B01-9700-31B2F476463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4" name="Text Box 1380">
          <a:extLst>
            <a:ext uri="{FF2B5EF4-FFF2-40B4-BE49-F238E27FC236}">
              <a16:creationId xmlns:a16="http://schemas.microsoft.com/office/drawing/2014/main" id="{7B7D956F-1E18-4BE3-8910-49EF7A297CD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5" name="Text Box 1380">
          <a:extLst>
            <a:ext uri="{FF2B5EF4-FFF2-40B4-BE49-F238E27FC236}">
              <a16:creationId xmlns:a16="http://schemas.microsoft.com/office/drawing/2014/main" id="{C136507D-1A24-447F-8A6B-12553A65566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6" name="Text Box 1380">
          <a:extLst>
            <a:ext uri="{FF2B5EF4-FFF2-40B4-BE49-F238E27FC236}">
              <a16:creationId xmlns:a16="http://schemas.microsoft.com/office/drawing/2014/main" id="{9763A38E-EB8E-435F-8B7D-CF2DF8F73CF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7" name="Text Box 1380">
          <a:extLst>
            <a:ext uri="{FF2B5EF4-FFF2-40B4-BE49-F238E27FC236}">
              <a16:creationId xmlns:a16="http://schemas.microsoft.com/office/drawing/2014/main" id="{EAA0CC5F-1A35-4F22-8F1D-9F2DB963D68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8" name="Text Box 1380">
          <a:extLst>
            <a:ext uri="{FF2B5EF4-FFF2-40B4-BE49-F238E27FC236}">
              <a16:creationId xmlns:a16="http://schemas.microsoft.com/office/drawing/2014/main" id="{E2ED4689-158D-47EE-8611-5F4962EB711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79" name="Text Box 1380">
          <a:extLst>
            <a:ext uri="{FF2B5EF4-FFF2-40B4-BE49-F238E27FC236}">
              <a16:creationId xmlns:a16="http://schemas.microsoft.com/office/drawing/2014/main" id="{9657434B-D50F-464E-877E-31257C38C4E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0" name="Text Box 1380">
          <a:extLst>
            <a:ext uri="{FF2B5EF4-FFF2-40B4-BE49-F238E27FC236}">
              <a16:creationId xmlns:a16="http://schemas.microsoft.com/office/drawing/2014/main" id="{832C3B3A-98CF-42A5-B5BC-7F0532CA508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1" name="Text Box 1380">
          <a:extLst>
            <a:ext uri="{FF2B5EF4-FFF2-40B4-BE49-F238E27FC236}">
              <a16:creationId xmlns:a16="http://schemas.microsoft.com/office/drawing/2014/main" id="{18EACB5F-A63E-41F9-AEF9-8242DD8ADA0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2" name="Text Box 1380">
          <a:extLst>
            <a:ext uri="{FF2B5EF4-FFF2-40B4-BE49-F238E27FC236}">
              <a16:creationId xmlns:a16="http://schemas.microsoft.com/office/drawing/2014/main" id="{7C00259F-55B8-47A5-943D-73BA0CD527B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3" name="Text Box 1380">
          <a:extLst>
            <a:ext uri="{FF2B5EF4-FFF2-40B4-BE49-F238E27FC236}">
              <a16:creationId xmlns:a16="http://schemas.microsoft.com/office/drawing/2014/main" id="{96F6458B-D34F-4A56-A83B-B5DFDA1C820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4" name="Text Box 1380">
          <a:extLst>
            <a:ext uri="{FF2B5EF4-FFF2-40B4-BE49-F238E27FC236}">
              <a16:creationId xmlns:a16="http://schemas.microsoft.com/office/drawing/2014/main" id="{1D6E955C-9395-4648-B04C-6F1447F32C3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5" name="Text Box 1380">
          <a:extLst>
            <a:ext uri="{FF2B5EF4-FFF2-40B4-BE49-F238E27FC236}">
              <a16:creationId xmlns:a16="http://schemas.microsoft.com/office/drawing/2014/main" id="{CD40C6B9-8A3D-4A7B-9E6B-A3310D1CADA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6" name="Text Box 1380">
          <a:extLst>
            <a:ext uri="{FF2B5EF4-FFF2-40B4-BE49-F238E27FC236}">
              <a16:creationId xmlns:a16="http://schemas.microsoft.com/office/drawing/2014/main" id="{B3FA1D52-6F81-42C3-99D8-FD48B3D6F15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7" name="Text Box 1380">
          <a:extLst>
            <a:ext uri="{FF2B5EF4-FFF2-40B4-BE49-F238E27FC236}">
              <a16:creationId xmlns:a16="http://schemas.microsoft.com/office/drawing/2014/main" id="{6EBD410D-BAF1-49CA-92FC-0E74CA8BBAF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8" name="Text Box 1380">
          <a:extLst>
            <a:ext uri="{FF2B5EF4-FFF2-40B4-BE49-F238E27FC236}">
              <a16:creationId xmlns:a16="http://schemas.microsoft.com/office/drawing/2014/main" id="{B30EE08D-A4BB-4B67-A52A-A536C40FBF8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89" name="Text Box 1380">
          <a:extLst>
            <a:ext uri="{FF2B5EF4-FFF2-40B4-BE49-F238E27FC236}">
              <a16:creationId xmlns:a16="http://schemas.microsoft.com/office/drawing/2014/main" id="{AA99A808-F34B-4A75-B300-FD799B68689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0" name="Text Box 1380">
          <a:extLst>
            <a:ext uri="{FF2B5EF4-FFF2-40B4-BE49-F238E27FC236}">
              <a16:creationId xmlns:a16="http://schemas.microsoft.com/office/drawing/2014/main" id="{1C9B8003-5C5D-4701-97AD-A60C29675FE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1" name="Text Box 1380">
          <a:extLst>
            <a:ext uri="{FF2B5EF4-FFF2-40B4-BE49-F238E27FC236}">
              <a16:creationId xmlns:a16="http://schemas.microsoft.com/office/drawing/2014/main" id="{053E344B-905C-4067-9D52-EA82223AA53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2" name="Text Box 1380">
          <a:extLst>
            <a:ext uri="{FF2B5EF4-FFF2-40B4-BE49-F238E27FC236}">
              <a16:creationId xmlns:a16="http://schemas.microsoft.com/office/drawing/2014/main" id="{4D028585-6918-4EFD-8917-E32226162DB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3" name="Text Box 1380">
          <a:extLst>
            <a:ext uri="{FF2B5EF4-FFF2-40B4-BE49-F238E27FC236}">
              <a16:creationId xmlns:a16="http://schemas.microsoft.com/office/drawing/2014/main" id="{0CC47506-AD7C-44FD-A665-1DF0DA3B0E4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4" name="Text Box 1380">
          <a:extLst>
            <a:ext uri="{FF2B5EF4-FFF2-40B4-BE49-F238E27FC236}">
              <a16:creationId xmlns:a16="http://schemas.microsoft.com/office/drawing/2014/main" id="{36B09D76-CD3D-44C3-B6B8-75BB546E0F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5" name="Text Box 1380">
          <a:extLst>
            <a:ext uri="{FF2B5EF4-FFF2-40B4-BE49-F238E27FC236}">
              <a16:creationId xmlns:a16="http://schemas.microsoft.com/office/drawing/2014/main" id="{8BB9E9C5-095B-4845-85E1-425412D111F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6" name="Text Box 1380">
          <a:extLst>
            <a:ext uri="{FF2B5EF4-FFF2-40B4-BE49-F238E27FC236}">
              <a16:creationId xmlns:a16="http://schemas.microsoft.com/office/drawing/2014/main" id="{9E3F8F99-7157-4CA5-8766-629A7F957B3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7" name="Text Box 1380">
          <a:extLst>
            <a:ext uri="{FF2B5EF4-FFF2-40B4-BE49-F238E27FC236}">
              <a16:creationId xmlns:a16="http://schemas.microsoft.com/office/drawing/2014/main" id="{3B36F655-1F8B-40DC-874B-9EB815E86F2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8" name="Text Box 1380">
          <a:extLst>
            <a:ext uri="{FF2B5EF4-FFF2-40B4-BE49-F238E27FC236}">
              <a16:creationId xmlns:a16="http://schemas.microsoft.com/office/drawing/2014/main" id="{19195177-187F-40D9-B814-8B3FC0B27B0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699" name="Text Box 1380">
          <a:extLst>
            <a:ext uri="{FF2B5EF4-FFF2-40B4-BE49-F238E27FC236}">
              <a16:creationId xmlns:a16="http://schemas.microsoft.com/office/drawing/2014/main" id="{B6B4E29F-72C6-4526-9FBC-1FD56B9D9BC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0" name="Text Box 1380">
          <a:extLst>
            <a:ext uri="{FF2B5EF4-FFF2-40B4-BE49-F238E27FC236}">
              <a16:creationId xmlns:a16="http://schemas.microsoft.com/office/drawing/2014/main" id="{BEC9126D-5481-4C04-B75F-B7F14E83D86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1" name="Text Box 1380">
          <a:extLst>
            <a:ext uri="{FF2B5EF4-FFF2-40B4-BE49-F238E27FC236}">
              <a16:creationId xmlns:a16="http://schemas.microsoft.com/office/drawing/2014/main" id="{417D9D17-EAFD-4730-88C7-C32F916A1EE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2" name="Text Box 1380">
          <a:extLst>
            <a:ext uri="{FF2B5EF4-FFF2-40B4-BE49-F238E27FC236}">
              <a16:creationId xmlns:a16="http://schemas.microsoft.com/office/drawing/2014/main" id="{798A18EA-EA80-4D52-B921-E4F4992DF64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3" name="Text Box 1380">
          <a:extLst>
            <a:ext uri="{FF2B5EF4-FFF2-40B4-BE49-F238E27FC236}">
              <a16:creationId xmlns:a16="http://schemas.microsoft.com/office/drawing/2014/main" id="{50FEDB1B-83F4-4042-A094-CF9E4D1FADA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4" name="Text Box 1380">
          <a:extLst>
            <a:ext uri="{FF2B5EF4-FFF2-40B4-BE49-F238E27FC236}">
              <a16:creationId xmlns:a16="http://schemas.microsoft.com/office/drawing/2014/main" id="{A1864196-AC35-4628-B04E-7845A945BEC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5" name="Text Box 1380">
          <a:extLst>
            <a:ext uri="{FF2B5EF4-FFF2-40B4-BE49-F238E27FC236}">
              <a16:creationId xmlns:a16="http://schemas.microsoft.com/office/drawing/2014/main" id="{29B531D2-9836-4432-AD35-A96529AAB7D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6" name="Text Box 1380">
          <a:extLst>
            <a:ext uri="{FF2B5EF4-FFF2-40B4-BE49-F238E27FC236}">
              <a16:creationId xmlns:a16="http://schemas.microsoft.com/office/drawing/2014/main" id="{ACFC9D97-B2E9-49A9-9530-49114AF01C2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7" name="Text Box 1380">
          <a:extLst>
            <a:ext uri="{FF2B5EF4-FFF2-40B4-BE49-F238E27FC236}">
              <a16:creationId xmlns:a16="http://schemas.microsoft.com/office/drawing/2014/main" id="{CC94BC6C-E0A5-4A97-BA85-E358C61A9A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8" name="Text Box 1380">
          <a:extLst>
            <a:ext uri="{FF2B5EF4-FFF2-40B4-BE49-F238E27FC236}">
              <a16:creationId xmlns:a16="http://schemas.microsoft.com/office/drawing/2014/main" id="{AF885B78-29FA-43FB-AE5F-58C9C923BEC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09" name="Text Box 1380">
          <a:extLst>
            <a:ext uri="{FF2B5EF4-FFF2-40B4-BE49-F238E27FC236}">
              <a16:creationId xmlns:a16="http://schemas.microsoft.com/office/drawing/2014/main" id="{E86D0B8B-8DFB-4521-901D-D8D90E23EFB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10" name="Text Box 1380">
          <a:extLst>
            <a:ext uri="{FF2B5EF4-FFF2-40B4-BE49-F238E27FC236}">
              <a16:creationId xmlns:a16="http://schemas.microsoft.com/office/drawing/2014/main" id="{A2C3C01B-D30D-469B-96EC-A72904A1CEC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11" name="Text Box 1380">
          <a:extLst>
            <a:ext uri="{FF2B5EF4-FFF2-40B4-BE49-F238E27FC236}">
              <a16:creationId xmlns:a16="http://schemas.microsoft.com/office/drawing/2014/main" id="{930BA21C-1041-494C-A393-8179C97B7C0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12" name="Text Box 1380">
          <a:extLst>
            <a:ext uri="{FF2B5EF4-FFF2-40B4-BE49-F238E27FC236}">
              <a16:creationId xmlns:a16="http://schemas.microsoft.com/office/drawing/2014/main" id="{07E16FE2-DA6B-4522-A27B-6B468C3414A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13" name="Text Box 1380">
          <a:extLst>
            <a:ext uri="{FF2B5EF4-FFF2-40B4-BE49-F238E27FC236}">
              <a16:creationId xmlns:a16="http://schemas.microsoft.com/office/drawing/2014/main" id="{CB7C6FF5-DDAE-4F26-8930-A749A12FCDB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14" name="Text Box 1380">
          <a:extLst>
            <a:ext uri="{FF2B5EF4-FFF2-40B4-BE49-F238E27FC236}">
              <a16:creationId xmlns:a16="http://schemas.microsoft.com/office/drawing/2014/main" id="{408C8874-092B-47D4-B016-7256028482E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15" name="Text Box 1380">
          <a:extLst>
            <a:ext uri="{FF2B5EF4-FFF2-40B4-BE49-F238E27FC236}">
              <a16:creationId xmlns:a16="http://schemas.microsoft.com/office/drawing/2014/main" id="{B87AC84A-A8E5-468A-863A-412CEA7B516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866775</xdr:colOff>
      <xdr:row>6</xdr:row>
      <xdr:rowOff>0</xdr:rowOff>
    </xdr:from>
    <xdr:to>
      <xdr:col>1</xdr:col>
      <xdr:colOff>882015</xdr:colOff>
      <xdr:row>6</xdr:row>
      <xdr:rowOff>171450</xdr:rowOff>
    </xdr:to>
    <xdr:sp macro="" textlink="">
      <xdr:nvSpPr>
        <xdr:cNvPr id="716" name="Text Box 1380">
          <a:extLst>
            <a:ext uri="{FF2B5EF4-FFF2-40B4-BE49-F238E27FC236}">
              <a16:creationId xmlns:a16="http://schemas.microsoft.com/office/drawing/2014/main" id="{E353D1A9-BA2D-4EAB-AD67-9188D9DEAFF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17" name="Text Box 1380">
          <a:extLst>
            <a:ext uri="{FF2B5EF4-FFF2-40B4-BE49-F238E27FC236}">
              <a16:creationId xmlns:a16="http://schemas.microsoft.com/office/drawing/2014/main" id="{DC61B0A2-C787-49E9-8D92-569C3CB14D9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18" name="Text Box 1380">
          <a:extLst>
            <a:ext uri="{FF2B5EF4-FFF2-40B4-BE49-F238E27FC236}">
              <a16:creationId xmlns:a16="http://schemas.microsoft.com/office/drawing/2014/main" id="{F5102926-121E-43A2-A202-D8A9F2D7EAF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19" name="Text Box 1380">
          <a:extLst>
            <a:ext uri="{FF2B5EF4-FFF2-40B4-BE49-F238E27FC236}">
              <a16:creationId xmlns:a16="http://schemas.microsoft.com/office/drawing/2014/main" id="{D50CF2C2-8782-413F-9FF9-8641B67A167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0" name="Text Box 1380">
          <a:extLst>
            <a:ext uri="{FF2B5EF4-FFF2-40B4-BE49-F238E27FC236}">
              <a16:creationId xmlns:a16="http://schemas.microsoft.com/office/drawing/2014/main" id="{914B9E3C-6DC7-4198-BF15-B5A8C7DA984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1" name="Text Box 1380">
          <a:extLst>
            <a:ext uri="{FF2B5EF4-FFF2-40B4-BE49-F238E27FC236}">
              <a16:creationId xmlns:a16="http://schemas.microsoft.com/office/drawing/2014/main" id="{CBF47EDE-D040-43DB-98A7-C4E5F0B359F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2" name="Text Box 1380">
          <a:extLst>
            <a:ext uri="{FF2B5EF4-FFF2-40B4-BE49-F238E27FC236}">
              <a16:creationId xmlns:a16="http://schemas.microsoft.com/office/drawing/2014/main" id="{18BC94A3-2352-4C77-A0F8-BF67F43E5EC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3" name="Text Box 1380">
          <a:extLst>
            <a:ext uri="{FF2B5EF4-FFF2-40B4-BE49-F238E27FC236}">
              <a16:creationId xmlns:a16="http://schemas.microsoft.com/office/drawing/2014/main" id="{57559C91-7AF4-4466-B99B-DF4C8296096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4" name="Text Box 1380">
          <a:extLst>
            <a:ext uri="{FF2B5EF4-FFF2-40B4-BE49-F238E27FC236}">
              <a16:creationId xmlns:a16="http://schemas.microsoft.com/office/drawing/2014/main" id="{1933332E-1890-498A-BBC8-8FC2C571B6F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5" name="Text Box 1380">
          <a:extLst>
            <a:ext uri="{FF2B5EF4-FFF2-40B4-BE49-F238E27FC236}">
              <a16:creationId xmlns:a16="http://schemas.microsoft.com/office/drawing/2014/main" id="{73A81D3D-5CB2-4E05-8C80-0D439109FCC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6" name="Text Box 1380">
          <a:extLst>
            <a:ext uri="{FF2B5EF4-FFF2-40B4-BE49-F238E27FC236}">
              <a16:creationId xmlns:a16="http://schemas.microsoft.com/office/drawing/2014/main" id="{AEAE218C-6C1E-4EBE-A896-31EA231ED90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7" name="Text Box 1380">
          <a:extLst>
            <a:ext uri="{FF2B5EF4-FFF2-40B4-BE49-F238E27FC236}">
              <a16:creationId xmlns:a16="http://schemas.microsoft.com/office/drawing/2014/main" id="{25B99837-7297-4B61-9FC1-ED50CF1EA6C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8" name="Text Box 1380">
          <a:extLst>
            <a:ext uri="{FF2B5EF4-FFF2-40B4-BE49-F238E27FC236}">
              <a16:creationId xmlns:a16="http://schemas.microsoft.com/office/drawing/2014/main" id="{68772F74-7E0B-4825-B5EB-C73C37D4321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29" name="Text Box 1380">
          <a:extLst>
            <a:ext uri="{FF2B5EF4-FFF2-40B4-BE49-F238E27FC236}">
              <a16:creationId xmlns:a16="http://schemas.microsoft.com/office/drawing/2014/main" id="{B169E451-D067-404B-93A4-A95391281B1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0" name="Text Box 1380">
          <a:extLst>
            <a:ext uri="{FF2B5EF4-FFF2-40B4-BE49-F238E27FC236}">
              <a16:creationId xmlns:a16="http://schemas.microsoft.com/office/drawing/2014/main" id="{77AE620D-D199-4244-A166-C7637BEED87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1" name="Text Box 1380">
          <a:extLst>
            <a:ext uri="{FF2B5EF4-FFF2-40B4-BE49-F238E27FC236}">
              <a16:creationId xmlns:a16="http://schemas.microsoft.com/office/drawing/2014/main" id="{D36F2B7C-A508-44E3-A0AD-4113C1C6931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2" name="Text Box 1380">
          <a:extLst>
            <a:ext uri="{FF2B5EF4-FFF2-40B4-BE49-F238E27FC236}">
              <a16:creationId xmlns:a16="http://schemas.microsoft.com/office/drawing/2014/main" id="{1D7C33BE-80A8-4F8F-95D2-B89944C2F89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3" name="Text Box 1380">
          <a:extLst>
            <a:ext uri="{FF2B5EF4-FFF2-40B4-BE49-F238E27FC236}">
              <a16:creationId xmlns:a16="http://schemas.microsoft.com/office/drawing/2014/main" id="{CE332AB8-DE43-41C2-8152-C2C2E316E6E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4" name="Text Box 1380">
          <a:extLst>
            <a:ext uri="{FF2B5EF4-FFF2-40B4-BE49-F238E27FC236}">
              <a16:creationId xmlns:a16="http://schemas.microsoft.com/office/drawing/2014/main" id="{46C1F724-EA31-402A-97FA-DEA10AB3485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5" name="Text Box 1380">
          <a:extLst>
            <a:ext uri="{FF2B5EF4-FFF2-40B4-BE49-F238E27FC236}">
              <a16:creationId xmlns:a16="http://schemas.microsoft.com/office/drawing/2014/main" id="{9276A7A3-2D65-4A19-9554-99A632CFD82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6" name="Text Box 1380">
          <a:extLst>
            <a:ext uri="{FF2B5EF4-FFF2-40B4-BE49-F238E27FC236}">
              <a16:creationId xmlns:a16="http://schemas.microsoft.com/office/drawing/2014/main" id="{63AF14AF-DCA3-4258-82B1-F84A6095E87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7" name="Text Box 1380">
          <a:extLst>
            <a:ext uri="{FF2B5EF4-FFF2-40B4-BE49-F238E27FC236}">
              <a16:creationId xmlns:a16="http://schemas.microsoft.com/office/drawing/2014/main" id="{E9BFA655-4BF8-472D-A411-0BE23C955DB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8" name="Text Box 1380">
          <a:extLst>
            <a:ext uri="{FF2B5EF4-FFF2-40B4-BE49-F238E27FC236}">
              <a16:creationId xmlns:a16="http://schemas.microsoft.com/office/drawing/2014/main" id="{21C92D62-CC3D-4382-A34E-5AFFE37D74C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39" name="Text Box 1380">
          <a:extLst>
            <a:ext uri="{FF2B5EF4-FFF2-40B4-BE49-F238E27FC236}">
              <a16:creationId xmlns:a16="http://schemas.microsoft.com/office/drawing/2014/main" id="{0BE03320-FB02-4876-8942-E36B163CCF3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0" name="Text Box 1380">
          <a:extLst>
            <a:ext uri="{FF2B5EF4-FFF2-40B4-BE49-F238E27FC236}">
              <a16:creationId xmlns:a16="http://schemas.microsoft.com/office/drawing/2014/main" id="{AFD77D26-CD89-477F-B00F-1878FE920D7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1" name="Text Box 1380">
          <a:extLst>
            <a:ext uri="{FF2B5EF4-FFF2-40B4-BE49-F238E27FC236}">
              <a16:creationId xmlns:a16="http://schemas.microsoft.com/office/drawing/2014/main" id="{3E54B6C7-7848-4210-8941-818F1C346A0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2" name="Text Box 1380">
          <a:extLst>
            <a:ext uri="{FF2B5EF4-FFF2-40B4-BE49-F238E27FC236}">
              <a16:creationId xmlns:a16="http://schemas.microsoft.com/office/drawing/2014/main" id="{B96F7B4C-298C-45F2-8DF1-796B469F596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3" name="Text Box 1380">
          <a:extLst>
            <a:ext uri="{FF2B5EF4-FFF2-40B4-BE49-F238E27FC236}">
              <a16:creationId xmlns:a16="http://schemas.microsoft.com/office/drawing/2014/main" id="{945DB567-72E6-4F70-8AA3-F5AC5A8B9E6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4" name="Text Box 1380">
          <a:extLst>
            <a:ext uri="{FF2B5EF4-FFF2-40B4-BE49-F238E27FC236}">
              <a16:creationId xmlns:a16="http://schemas.microsoft.com/office/drawing/2014/main" id="{0E622623-8AE0-4A1B-B5DD-4365016B4A2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5" name="Text Box 1380">
          <a:extLst>
            <a:ext uri="{FF2B5EF4-FFF2-40B4-BE49-F238E27FC236}">
              <a16:creationId xmlns:a16="http://schemas.microsoft.com/office/drawing/2014/main" id="{1B611908-934A-481B-A7C8-5DC1915B45A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6" name="Text Box 1380">
          <a:extLst>
            <a:ext uri="{FF2B5EF4-FFF2-40B4-BE49-F238E27FC236}">
              <a16:creationId xmlns:a16="http://schemas.microsoft.com/office/drawing/2014/main" id="{65E5D099-7AF7-4471-B7C6-731649215ED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7" name="Text Box 1380">
          <a:extLst>
            <a:ext uri="{FF2B5EF4-FFF2-40B4-BE49-F238E27FC236}">
              <a16:creationId xmlns:a16="http://schemas.microsoft.com/office/drawing/2014/main" id="{99D10404-FFDA-40E7-AFB3-397BABD0664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8" name="Text Box 1380">
          <a:extLst>
            <a:ext uri="{FF2B5EF4-FFF2-40B4-BE49-F238E27FC236}">
              <a16:creationId xmlns:a16="http://schemas.microsoft.com/office/drawing/2014/main" id="{AAC971A4-5772-45CE-BBAE-7E7F8D562D8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49" name="Text Box 1380">
          <a:extLst>
            <a:ext uri="{FF2B5EF4-FFF2-40B4-BE49-F238E27FC236}">
              <a16:creationId xmlns:a16="http://schemas.microsoft.com/office/drawing/2014/main" id="{789CFBCC-65BE-4158-96BE-CFB1E3AAAB3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0" name="Text Box 1380">
          <a:extLst>
            <a:ext uri="{FF2B5EF4-FFF2-40B4-BE49-F238E27FC236}">
              <a16:creationId xmlns:a16="http://schemas.microsoft.com/office/drawing/2014/main" id="{C96B1A25-D24E-410F-9690-F924A131C8F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1" name="Text Box 1380">
          <a:extLst>
            <a:ext uri="{FF2B5EF4-FFF2-40B4-BE49-F238E27FC236}">
              <a16:creationId xmlns:a16="http://schemas.microsoft.com/office/drawing/2014/main" id="{6048C64D-98F9-4B23-8C6F-9834EB932A7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2" name="Text Box 1380">
          <a:extLst>
            <a:ext uri="{FF2B5EF4-FFF2-40B4-BE49-F238E27FC236}">
              <a16:creationId xmlns:a16="http://schemas.microsoft.com/office/drawing/2014/main" id="{2FB68FDB-84B8-4900-BCDC-6679DA6A37D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3" name="Text Box 1380">
          <a:extLst>
            <a:ext uri="{FF2B5EF4-FFF2-40B4-BE49-F238E27FC236}">
              <a16:creationId xmlns:a16="http://schemas.microsoft.com/office/drawing/2014/main" id="{AF6F2620-DFC0-46EE-8CA2-356EFEF3B15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4" name="Text Box 1380">
          <a:extLst>
            <a:ext uri="{FF2B5EF4-FFF2-40B4-BE49-F238E27FC236}">
              <a16:creationId xmlns:a16="http://schemas.microsoft.com/office/drawing/2014/main" id="{2B5E9432-5A92-4290-B7C8-5410179283B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5" name="Text Box 1380">
          <a:extLst>
            <a:ext uri="{FF2B5EF4-FFF2-40B4-BE49-F238E27FC236}">
              <a16:creationId xmlns:a16="http://schemas.microsoft.com/office/drawing/2014/main" id="{D78B449F-3A1D-4EC3-9C3C-35506E51408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6" name="Text Box 1380">
          <a:extLst>
            <a:ext uri="{FF2B5EF4-FFF2-40B4-BE49-F238E27FC236}">
              <a16:creationId xmlns:a16="http://schemas.microsoft.com/office/drawing/2014/main" id="{B84D67B8-440D-43E1-A3EB-FCF9B0575C5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7" name="Text Box 1380">
          <a:extLst>
            <a:ext uri="{FF2B5EF4-FFF2-40B4-BE49-F238E27FC236}">
              <a16:creationId xmlns:a16="http://schemas.microsoft.com/office/drawing/2014/main" id="{65C2BBEB-AF0C-4957-9EFB-DEDBF1CA619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8" name="Text Box 1380">
          <a:extLst>
            <a:ext uri="{FF2B5EF4-FFF2-40B4-BE49-F238E27FC236}">
              <a16:creationId xmlns:a16="http://schemas.microsoft.com/office/drawing/2014/main" id="{E534A1BC-53CE-43E9-A915-20D6767B8E2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59" name="Text Box 1380">
          <a:extLst>
            <a:ext uri="{FF2B5EF4-FFF2-40B4-BE49-F238E27FC236}">
              <a16:creationId xmlns:a16="http://schemas.microsoft.com/office/drawing/2014/main" id="{39901389-6F33-448D-AC6E-FE86A832669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0" name="Text Box 1380">
          <a:extLst>
            <a:ext uri="{FF2B5EF4-FFF2-40B4-BE49-F238E27FC236}">
              <a16:creationId xmlns:a16="http://schemas.microsoft.com/office/drawing/2014/main" id="{E0C22214-48BC-4466-A1D1-B05CC534D8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1" name="Text Box 1380">
          <a:extLst>
            <a:ext uri="{FF2B5EF4-FFF2-40B4-BE49-F238E27FC236}">
              <a16:creationId xmlns:a16="http://schemas.microsoft.com/office/drawing/2014/main" id="{2AAD8B3D-EC0B-4AED-BEB1-B09FD4239C0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2" name="Text Box 1380">
          <a:extLst>
            <a:ext uri="{FF2B5EF4-FFF2-40B4-BE49-F238E27FC236}">
              <a16:creationId xmlns:a16="http://schemas.microsoft.com/office/drawing/2014/main" id="{C600659C-12D2-400E-BEC9-ABA1B75C208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3" name="Text Box 1380">
          <a:extLst>
            <a:ext uri="{FF2B5EF4-FFF2-40B4-BE49-F238E27FC236}">
              <a16:creationId xmlns:a16="http://schemas.microsoft.com/office/drawing/2014/main" id="{1053C17B-0DF7-42F6-B3D8-D33A64210AE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4" name="Text Box 1380">
          <a:extLst>
            <a:ext uri="{FF2B5EF4-FFF2-40B4-BE49-F238E27FC236}">
              <a16:creationId xmlns:a16="http://schemas.microsoft.com/office/drawing/2014/main" id="{BDF2AF33-71F7-4394-83C7-2F8FA7ECFFE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5" name="Text Box 1380">
          <a:extLst>
            <a:ext uri="{FF2B5EF4-FFF2-40B4-BE49-F238E27FC236}">
              <a16:creationId xmlns:a16="http://schemas.microsoft.com/office/drawing/2014/main" id="{5295F594-ACE4-41CE-8DF0-5391001CB3E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6" name="Text Box 1380">
          <a:extLst>
            <a:ext uri="{FF2B5EF4-FFF2-40B4-BE49-F238E27FC236}">
              <a16:creationId xmlns:a16="http://schemas.microsoft.com/office/drawing/2014/main" id="{E0039F4F-F57D-4926-B457-C2734BC845D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7" name="Text Box 1380">
          <a:extLst>
            <a:ext uri="{FF2B5EF4-FFF2-40B4-BE49-F238E27FC236}">
              <a16:creationId xmlns:a16="http://schemas.microsoft.com/office/drawing/2014/main" id="{49A10885-E8F6-4EE3-8DC3-2A16B3B2628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8" name="Text Box 1380">
          <a:extLst>
            <a:ext uri="{FF2B5EF4-FFF2-40B4-BE49-F238E27FC236}">
              <a16:creationId xmlns:a16="http://schemas.microsoft.com/office/drawing/2014/main" id="{8D24BC38-9570-4592-BD6F-8E43F3BA13C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69" name="Text Box 1380">
          <a:extLst>
            <a:ext uri="{FF2B5EF4-FFF2-40B4-BE49-F238E27FC236}">
              <a16:creationId xmlns:a16="http://schemas.microsoft.com/office/drawing/2014/main" id="{83AC5D58-6785-46A0-B921-A5F531ED7FE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0" name="Text Box 1380">
          <a:extLst>
            <a:ext uri="{FF2B5EF4-FFF2-40B4-BE49-F238E27FC236}">
              <a16:creationId xmlns:a16="http://schemas.microsoft.com/office/drawing/2014/main" id="{6B6C4020-6EBB-47D9-A0F9-455FD5A7CCB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1" name="Text Box 1380">
          <a:extLst>
            <a:ext uri="{FF2B5EF4-FFF2-40B4-BE49-F238E27FC236}">
              <a16:creationId xmlns:a16="http://schemas.microsoft.com/office/drawing/2014/main" id="{E78D95CA-0B06-468F-B2DE-43526C9697B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2" name="Text Box 1380">
          <a:extLst>
            <a:ext uri="{FF2B5EF4-FFF2-40B4-BE49-F238E27FC236}">
              <a16:creationId xmlns:a16="http://schemas.microsoft.com/office/drawing/2014/main" id="{6A627918-505F-4839-83BB-62F477E1D22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3" name="Text Box 1380">
          <a:extLst>
            <a:ext uri="{FF2B5EF4-FFF2-40B4-BE49-F238E27FC236}">
              <a16:creationId xmlns:a16="http://schemas.microsoft.com/office/drawing/2014/main" id="{2F2D941A-617D-4743-A33E-4C9377EC32C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4" name="Text Box 1380">
          <a:extLst>
            <a:ext uri="{FF2B5EF4-FFF2-40B4-BE49-F238E27FC236}">
              <a16:creationId xmlns:a16="http://schemas.microsoft.com/office/drawing/2014/main" id="{40DFEEAC-7B46-4DD7-9E81-388E1095D3F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5" name="Text Box 1380">
          <a:extLst>
            <a:ext uri="{FF2B5EF4-FFF2-40B4-BE49-F238E27FC236}">
              <a16:creationId xmlns:a16="http://schemas.microsoft.com/office/drawing/2014/main" id="{37546BB0-095D-43C1-882C-F491C05B207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6" name="Text Box 1380">
          <a:extLst>
            <a:ext uri="{FF2B5EF4-FFF2-40B4-BE49-F238E27FC236}">
              <a16:creationId xmlns:a16="http://schemas.microsoft.com/office/drawing/2014/main" id="{30079AD0-2ACC-42C7-986A-C0B41AC425C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7" name="Text Box 1380">
          <a:extLst>
            <a:ext uri="{FF2B5EF4-FFF2-40B4-BE49-F238E27FC236}">
              <a16:creationId xmlns:a16="http://schemas.microsoft.com/office/drawing/2014/main" id="{2FF88446-4874-497F-83F3-A6D2388D720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8" name="Text Box 1380">
          <a:extLst>
            <a:ext uri="{FF2B5EF4-FFF2-40B4-BE49-F238E27FC236}">
              <a16:creationId xmlns:a16="http://schemas.microsoft.com/office/drawing/2014/main" id="{78BACDB3-D555-4D91-968A-7833ABA0A76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79" name="Text Box 1380">
          <a:extLst>
            <a:ext uri="{FF2B5EF4-FFF2-40B4-BE49-F238E27FC236}">
              <a16:creationId xmlns:a16="http://schemas.microsoft.com/office/drawing/2014/main" id="{072E33C5-27FA-4446-A195-28A58B7238D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0" name="Text Box 1380">
          <a:extLst>
            <a:ext uri="{FF2B5EF4-FFF2-40B4-BE49-F238E27FC236}">
              <a16:creationId xmlns:a16="http://schemas.microsoft.com/office/drawing/2014/main" id="{ED3F4FF2-FA3A-4AB7-B79C-72E722D2472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1" name="Text Box 1380">
          <a:extLst>
            <a:ext uri="{FF2B5EF4-FFF2-40B4-BE49-F238E27FC236}">
              <a16:creationId xmlns:a16="http://schemas.microsoft.com/office/drawing/2014/main" id="{BF25ABA6-81D0-4F65-8CEC-14267C9EA9C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2" name="Text Box 1380">
          <a:extLst>
            <a:ext uri="{FF2B5EF4-FFF2-40B4-BE49-F238E27FC236}">
              <a16:creationId xmlns:a16="http://schemas.microsoft.com/office/drawing/2014/main" id="{BFE430C8-9954-4D9C-B9E5-3657F0E045A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3" name="Text Box 1380">
          <a:extLst>
            <a:ext uri="{FF2B5EF4-FFF2-40B4-BE49-F238E27FC236}">
              <a16:creationId xmlns:a16="http://schemas.microsoft.com/office/drawing/2014/main" id="{80DDC632-03DC-4F7A-A30D-82E1E99F986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4" name="Text Box 1380">
          <a:extLst>
            <a:ext uri="{FF2B5EF4-FFF2-40B4-BE49-F238E27FC236}">
              <a16:creationId xmlns:a16="http://schemas.microsoft.com/office/drawing/2014/main" id="{E3F71C3B-CFFA-431F-99CD-FFE61F32800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5" name="Text Box 1380">
          <a:extLst>
            <a:ext uri="{FF2B5EF4-FFF2-40B4-BE49-F238E27FC236}">
              <a16:creationId xmlns:a16="http://schemas.microsoft.com/office/drawing/2014/main" id="{F78760A8-F9FB-4B78-A017-A20CE81EFBE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6" name="Text Box 1380">
          <a:extLst>
            <a:ext uri="{FF2B5EF4-FFF2-40B4-BE49-F238E27FC236}">
              <a16:creationId xmlns:a16="http://schemas.microsoft.com/office/drawing/2014/main" id="{9F708102-D965-4374-9535-B2F88AA74D5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7" name="Text Box 1380">
          <a:extLst>
            <a:ext uri="{FF2B5EF4-FFF2-40B4-BE49-F238E27FC236}">
              <a16:creationId xmlns:a16="http://schemas.microsoft.com/office/drawing/2014/main" id="{4EEC71E7-7D5C-4298-81C2-586EC7C7B9F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8" name="Text Box 1380">
          <a:extLst>
            <a:ext uri="{FF2B5EF4-FFF2-40B4-BE49-F238E27FC236}">
              <a16:creationId xmlns:a16="http://schemas.microsoft.com/office/drawing/2014/main" id="{23AB1401-4304-45A9-9DF1-B239515B7B8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89" name="Text Box 1380">
          <a:extLst>
            <a:ext uri="{FF2B5EF4-FFF2-40B4-BE49-F238E27FC236}">
              <a16:creationId xmlns:a16="http://schemas.microsoft.com/office/drawing/2014/main" id="{A7D8284B-2876-4145-9E8C-EB9AE42D2D4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0" name="Text Box 1380">
          <a:extLst>
            <a:ext uri="{FF2B5EF4-FFF2-40B4-BE49-F238E27FC236}">
              <a16:creationId xmlns:a16="http://schemas.microsoft.com/office/drawing/2014/main" id="{1501999E-ECF9-471B-A804-04CF6F095CF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1" name="Text Box 1380">
          <a:extLst>
            <a:ext uri="{FF2B5EF4-FFF2-40B4-BE49-F238E27FC236}">
              <a16:creationId xmlns:a16="http://schemas.microsoft.com/office/drawing/2014/main" id="{8B50D1A9-F9CB-40CC-94FE-503384F1B30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2" name="Text Box 1380">
          <a:extLst>
            <a:ext uri="{FF2B5EF4-FFF2-40B4-BE49-F238E27FC236}">
              <a16:creationId xmlns:a16="http://schemas.microsoft.com/office/drawing/2014/main" id="{EF3BA8B5-D94E-49E9-8984-872E2F436E6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3" name="Text Box 1380">
          <a:extLst>
            <a:ext uri="{FF2B5EF4-FFF2-40B4-BE49-F238E27FC236}">
              <a16:creationId xmlns:a16="http://schemas.microsoft.com/office/drawing/2014/main" id="{2973334F-53AE-4ED0-A69C-75DB1D31282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4" name="Text Box 1380">
          <a:extLst>
            <a:ext uri="{FF2B5EF4-FFF2-40B4-BE49-F238E27FC236}">
              <a16:creationId xmlns:a16="http://schemas.microsoft.com/office/drawing/2014/main" id="{72E67FEB-A3FF-4C44-AFBD-DEEA78A1623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5" name="Text Box 1380">
          <a:extLst>
            <a:ext uri="{FF2B5EF4-FFF2-40B4-BE49-F238E27FC236}">
              <a16:creationId xmlns:a16="http://schemas.microsoft.com/office/drawing/2014/main" id="{34941070-71A9-4856-8C30-8CD07E8C024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6" name="Text Box 1380">
          <a:extLst>
            <a:ext uri="{FF2B5EF4-FFF2-40B4-BE49-F238E27FC236}">
              <a16:creationId xmlns:a16="http://schemas.microsoft.com/office/drawing/2014/main" id="{03355CE1-6626-44DB-8974-E27F58DE1B3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7" name="Text Box 1380">
          <a:extLst>
            <a:ext uri="{FF2B5EF4-FFF2-40B4-BE49-F238E27FC236}">
              <a16:creationId xmlns:a16="http://schemas.microsoft.com/office/drawing/2014/main" id="{E5C8A4A0-4139-4C04-933B-36E97744BD1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8" name="Text Box 1380">
          <a:extLst>
            <a:ext uri="{FF2B5EF4-FFF2-40B4-BE49-F238E27FC236}">
              <a16:creationId xmlns:a16="http://schemas.microsoft.com/office/drawing/2014/main" id="{DBF99824-7395-45B3-982C-4F9D2E3F5DC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799" name="Text Box 1380">
          <a:extLst>
            <a:ext uri="{FF2B5EF4-FFF2-40B4-BE49-F238E27FC236}">
              <a16:creationId xmlns:a16="http://schemas.microsoft.com/office/drawing/2014/main" id="{594D36FA-566A-4BDF-BA04-861E5FEC080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0" name="Text Box 1380">
          <a:extLst>
            <a:ext uri="{FF2B5EF4-FFF2-40B4-BE49-F238E27FC236}">
              <a16:creationId xmlns:a16="http://schemas.microsoft.com/office/drawing/2014/main" id="{19DA4A76-EBEB-493A-8180-A01F6B2F1A8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1" name="Text Box 1380">
          <a:extLst>
            <a:ext uri="{FF2B5EF4-FFF2-40B4-BE49-F238E27FC236}">
              <a16:creationId xmlns:a16="http://schemas.microsoft.com/office/drawing/2014/main" id="{F39D9964-6BBF-420B-A8E5-744E3A3573A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2" name="Text Box 1380">
          <a:extLst>
            <a:ext uri="{FF2B5EF4-FFF2-40B4-BE49-F238E27FC236}">
              <a16:creationId xmlns:a16="http://schemas.microsoft.com/office/drawing/2014/main" id="{A462AA1C-2366-442D-88C1-1AE2EF7C3CA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3" name="Text Box 1380">
          <a:extLst>
            <a:ext uri="{FF2B5EF4-FFF2-40B4-BE49-F238E27FC236}">
              <a16:creationId xmlns:a16="http://schemas.microsoft.com/office/drawing/2014/main" id="{1284A714-98AE-4F9E-B2D4-3B1FF28DFC2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4" name="Text Box 1380">
          <a:extLst>
            <a:ext uri="{FF2B5EF4-FFF2-40B4-BE49-F238E27FC236}">
              <a16:creationId xmlns:a16="http://schemas.microsoft.com/office/drawing/2014/main" id="{138B1523-8DF3-4117-8283-C40415011F3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5" name="Text Box 1380">
          <a:extLst>
            <a:ext uri="{FF2B5EF4-FFF2-40B4-BE49-F238E27FC236}">
              <a16:creationId xmlns:a16="http://schemas.microsoft.com/office/drawing/2014/main" id="{59694A3F-680E-4A1A-A687-A4A8201D544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6" name="Text Box 1380">
          <a:extLst>
            <a:ext uri="{FF2B5EF4-FFF2-40B4-BE49-F238E27FC236}">
              <a16:creationId xmlns:a16="http://schemas.microsoft.com/office/drawing/2014/main" id="{A79E7340-79FA-49B3-BA83-A095FA378BA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7" name="Text Box 1380">
          <a:extLst>
            <a:ext uri="{FF2B5EF4-FFF2-40B4-BE49-F238E27FC236}">
              <a16:creationId xmlns:a16="http://schemas.microsoft.com/office/drawing/2014/main" id="{91F138B9-74FA-4796-B474-E8CCCBEB860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8" name="Text Box 1380">
          <a:extLst>
            <a:ext uri="{FF2B5EF4-FFF2-40B4-BE49-F238E27FC236}">
              <a16:creationId xmlns:a16="http://schemas.microsoft.com/office/drawing/2014/main" id="{58F8CBE9-6091-498F-B750-A0B68517E59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09" name="Text Box 1380">
          <a:extLst>
            <a:ext uri="{FF2B5EF4-FFF2-40B4-BE49-F238E27FC236}">
              <a16:creationId xmlns:a16="http://schemas.microsoft.com/office/drawing/2014/main" id="{34D884CC-B6C7-49F9-8C84-763592D2335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0" name="Text Box 1380">
          <a:extLst>
            <a:ext uri="{FF2B5EF4-FFF2-40B4-BE49-F238E27FC236}">
              <a16:creationId xmlns:a16="http://schemas.microsoft.com/office/drawing/2014/main" id="{CB7EDA43-8EC3-428B-A4A2-BA1F6623646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1" name="Text Box 1380">
          <a:extLst>
            <a:ext uri="{FF2B5EF4-FFF2-40B4-BE49-F238E27FC236}">
              <a16:creationId xmlns:a16="http://schemas.microsoft.com/office/drawing/2014/main" id="{32C54493-D2AC-4D58-8AAF-A90EC69B9D4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2" name="Text Box 1380">
          <a:extLst>
            <a:ext uri="{FF2B5EF4-FFF2-40B4-BE49-F238E27FC236}">
              <a16:creationId xmlns:a16="http://schemas.microsoft.com/office/drawing/2014/main" id="{E46C3712-C7DB-4487-8BC8-E07AF372203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3" name="Text Box 1380">
          <a:extLst>
            <a:ext uri="{FF2B5EF4-FFF2-40B4-BE49-F238E27FC236}">
              <a16:creationId xmlns:a16="http://schemas.microsoft.com/office/drawing/2014/main" id="{6F715AF0-FC55-435E-8369-1986195631C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4" name="Text Box 1380">
          <a:extLst>
            <a:ext uri="{FF2B5EF4-FFF2-40B4-BE49-F238E27FC236}">
              <a16:creationId xmlns:a16="http://schemas.microsoft.com/office/drawing/2014/main" id="{81700522-6CA1-4C69-BC40-B8E002E0D27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5" name="Text Box 1380">
          <a:extLst>
            <a:ext uri="{FF2B5EF4-FFF2-40B4-BE49-F238E27FC236}">
              <a16:creationId xmlns:a16="http://schemas.microsoft.com/office/drawing/2014/main" id="{3C470F91-6A4D-4ED1-8EAE-9601EF5FACF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6" name="Text Box 1380">
          <a:extLst>
            <a:ext uri="{FF2B5EF4-FFF2-40B4-BE49-F238E27FC236}">
              <a16:creationId xmlns:a16="http://schemas.microsoft.com/office/drawing/2014/main" id="{8F99ED9C-2964-478C-A153-54C190525DC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7" name="Text Box 1380">
          <a:extLst>
            <a:ext uri="{FF2B5EF4-FFF2-40B4-BE49-F238E27FC236}">
              <a16:creationId xmlns:a16="http://schemas.microsoft.com/office/drawing/2014/main" id="{2F3479EC-1C8D-4761-B41C-FF6B3AAD4EF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8" name="Text Box 1380">
          <a:extLst>
            <a:ext uri="{FF2B5EF4-FFF2-40B4-BE49-F238E27FC236}">
              <a16:creationId xmlns:a16="http://schemas.microsoft.com/office/drawing/2014/main" id="{707C33ED-1657-43AB-AD6A-3C9829905FA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19" name="Text Box 1380">
          <a:extLst>
            <a:ext uri="{FF2B5EF4-FFF2-40B4-BE49-F238E27FC236}">
              <a16:creationId xmlns:a16="http://schemas.microsoft.com/office/drawing/2014/main" id="{F82F1D95-0D90-46A8-B468-1075EE0741D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0" name="Text Box 1380">
          <a:extLst>
            <a:ext uri="{FF2B5EF4-FFF2-40B4-BE49-F238E27FC236}">
              <a16:creationId xmlns:a16="http://schemas.microsoft.com/office/drawing/2014/main" id="{FBB328C0-5B17-440C-AEA4-1024C346A00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1" name="Text Box 1380">
          <a:extLst>
            <a:ext uri="{FF2B5EF4-FFF2-40B4-BE49-F238E27FC236}">
              <a16:creationId xmlns:a16="http://schemas.microsoft.com/office/drawing/2014/main" id="{AA8317C9-BA84-424A-B15C-107CFCEFE87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2" name="Text Box 1380">
          <a:extLst>
            <a:ext uri="{FF2B5EF4-FFF2-40B4-BE49-F238E27FC236}">
              <a16:creationId xmlns:a16="http://schemas.microsoft.com/office/drawing/2014/main" id="{11DD52B2-CEED-4087-AD77-7CAA07A6947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3" name="Text Box 1380">
          <a:extLst>
            <a:ext uri="{FF2B5EF4-FFF2-40B4-BE49-F238E27FC236}">
              <a16:creationId xmlns:a16="http://schemas.microsoft.com/office/drawing/2014/main" id="{1CC4244F-24A5-4EE2-86CD-B2D358DEF22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4" name="Text Box 1380">
          <a:extLst>
            <a:ext uri="{FF2B5EF4-FFF2-40B4-BE49-F238E27FC236}">
              <a16:creationId xmlns:a16="http://schemas.microsoft.com/office/drawing/2014/main" id="{A521001B-48DE-4416-B8EF-BE2D1D61950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5" name="Text Box 1380">
          <a:extLst>
            <a:ext uri="{FF2B5EF4-FFF2-40B4-BE49-F238E27FC236}">
              <a16:creationId xmlns:a16="http://schemas.microsoft.com/office/drawing/2014/main" id="{EBF93FA5-8E7C-4126-80E2-54EEC7E2112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6" name="Text Box 1380">
          <a:extLst>
            <a:ext uri="{FF2B5EF4-FFF2-40B4-BE49-F238E27FC236}">
              <a16:creationId xmlns:a16="http://schemas.microsoft.com/office/drawing/2014/main" id="{79CE9375-00BD-4E80-8AB2-7CAA1F559F1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7" name="Text Box 1380">
          <a:extLst>
            <a:ext uri="{FF2B5EF4-FFF2-40B4-BE49-F238E27FC236}">
              <a16:creationId xmlns:a16="http://schemas.microsoft.com/office/drawing/2014/main" id="{E2D52CE9-20FC-48CB-BA15-4449755A1375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8" name="Text Box 1380">
          <a:extLst>
            <a:ext uri="{FF2B5EF4-FFF2-40B4-BE49-F238E27FC236}">
              <a16:creationId xmlns:a16="http://schemas.microsoft.com/office/drawing/2014/main" id="{F06613C0-4B1C-4BF9-87EB-A433A18821D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29" name="Text Box 1380">
          <a:extLst>
            <a:ext uri="{FF2B5EF4-FFF2-40B4-BE49-F238E27FC236}">
              <a16:creationId xmlns:a16="http://schemas.microsoft.com/office/drawing/2014/main" id="{0F5DD956-395F-4431-9083-94C979D19B0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0" name="Text Box 1380">
          <a:extLst>
            <a:ext uri="{FF2B5EF4-FFF2-40B4-BE49-F238E27FC236}">
              <a16:creationId xmlns:a16="http://schemas.microsoft.com/office/drawing/2014/main" id="{A05C0256-467E-42A4-8411-8A27EB638BF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1" name="Text Box 1380">
          <a:extLst>
            <a:ext uri="{FF2B5EF4-FFF2-40B4-BE49-F238E27FC236}">
              <a16:creationId xmlns:a16="http://schemas.microsoft.com/office/drawing/2014/main" id="{8BDAAAC1-C937-452D-8CF9-01449B23F47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2" name="Text Box 1380">
          <a:extLst>
            <a:ext uri="{FF2B5EF4-FFF2-40B4-BE49-F238E27FC236}">
              <a16:creationId xmlns:a16="http://schemas.microsoft.com/office/drawing/2014/main" id="{CADE3C13-D06C-4496-B61E-0121C712109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3" name="Text Box 1380">
          <a:extLst>
            <a:ext uri="{FF2B5EF4-FFF2-40B4-BE49-F238E27FC236}">
              <a16:creationId xmlns:a16="http://schemas.microsoft.com/office/drawing/2014/main" id="{F6167EFE-A4BA-4E21-8813-B4127FAE592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4" name="Text Box 1380">
          <a:extLst>
            <a:ext uri="{FF2B5EF4-FFF2-40B4-BE49-F238E27FC236}">
              <a16:creationId xmlns:a16="http://schemas.microsoft.com/office/drawing/2014/main" id="{D1A58DA2-683D-41AD-A3D1-7C090599DBF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5" name="Text Box 1380">
          <a:extLst>
            <a:ext uri="{FF2B5EF4-FFF2-40B4-BE49-F238E27FC236}">
              <a16:creationId xmlns:a16="http://schemas.microsoft.com/office/drawing/2014/main" id="{0FBE5501-2B16-4CE2-BD5C-4228B6B50203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6" name="Text Box 1380">
          <a:extLst>
            <a:ext uri="{FF2B5EF4-FFF2-40B4-BE49-F238E27FC236}">
              <a16:creationId xmlns:a16="http://schemas.microsoft.com/office/drawing/2014/main" id="{FA632F5C-0354-4D33-85D7-D5B1FD071AB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7" name="Text Box 1380">
          <a:extLst>
            <a:ext uri="{FF2B5EF4-FFF2-40B4-BE49-F238E27FC236}">
              <a16:creationId xmlns:a16="http://schemas.microsoft.com/office/drawing/2014/main" id="{B1932BF2-5CEB-4CCF-B8C4-A0171478BDE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8" name="Text Box 1380">
          <a:extLst>
            <a:ext uri="{FF2B5EF4-FFF2-40B4-BE49-F238E27FC236}">
              <a16:creationId xmlns:a16="http://schemas.microsoft.com/office/drawing/2014/main" id="{9904902E-2EAD-4DB8-BEA6-1420DB7DE1F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39" name="Text Box 1380">
          <a:extLst>
            <a:ext uri="{FF2B5EF4-FFF2-40B4-BE49-F238E27FC236}">
              <a16:creationId xmlns:a16="http://schemas.microsoft.com/office/drawing/2014/main" id="{FDD51EF7-9A6C-4C62-B85B-52BFD6B22E4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0" name="Text Box 1380">
          <a:extLst>
            <a:ext uri="{FF2B5EF4-FFF2-40B4-BE49-F238E27FC236}">
              <a16:creationId xmlns:a16="http://schemas.microsoft.com/office/drawing/2014/main" id="{A74D0E05-F127-44CE-8913-1E223D0A712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1" name="Text Box 1380">
          <a:extLst>
            <a:ext uri="{FF2B5EF4-FFF2-40B4-BE49-F238E27FC236}">
              <a16:creationId xmlns:a16="http://schemas.microsoft.com/office/drawing/2014/main" id="{3F1EDC55-61D7-4944-8627-B1AB854DB2DE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2" name="Text Box 1380">
          <a:extLst>
            <a:ext uri="{FF2B5EF4-FFF2-40B4-BE49-F238E27FC236}">
              <a16:creationId xmlns:a16="http://schemas.microsoft.com/office/drawing/2014/main" id="{9A2B10A4-2306-4BE5-803A-992AF163591D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3" name="Text Box 1380">
          <a:extLst>
            <a:ext uri="{FF2B5EF4-FFF2-40B4-BE49-F238E27FC236}">
              <a16:creationId xmlns:a16="http://schemas.microsoft.com/office/drawing/2014/main" id="{CCB2AAF5-A62F-4A35-878F-B5E842AA46A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4" name="Text Box 1380">
          <a:extLst>
            <a:ext uri="{FF2B5EF4-FFF2-40B4-BE49-F238E27FC236}">
              <a16:creationId xmlns:a16="http://schemas.microsoft.com/office/drawing/2014/main" id="{0E2E8AF8-D87E-4FBA-B844-7E406EAA04AA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5" name="Text Box 1380">
          <a:extLst>
            <a:ext uri="{FF2B5EF4-FFF2-40B4-BE49-F238E27FC236}">
              <a16:creationId xmlns:a16="http://schemas.microsoft.com/office/drawing/2014/main" id="{51DC11E3-12D6-4B36-9213-47C81765AB0C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6" name="Text Box 1380">
          <a:extLst>
            <a:ext uri="{FF2B5EF4-FFF2-40B4-BE49-F238E27FC236}">
              <a16:creationId xmlns:a16="http://schemas.microsoft.com/office/drawing/2014/main" id="{01207B44-D1BC-4FE6-B1A9-5DF8B26491F4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7" name="Text Box 1380">
          <a:extLst>
            <a:ext uri="{FF2B5EF4-FFF2-40B4-BE49-F238E27FC236}">
              <a16:creationId xmlns:a16="http://schemas.microsoft.com/office/drawing/2014/main" id="{217A9B75-E034-4785-86EF-9765C2F0A95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8" name="Text Box 1380">
          <a:extLst>
            <a:ext uri="{FF2B5EF4-FFF2-40B4-BE49-F238E27FC236}">
              <a16:creationId xmlns:a16="http://schemas.microsoft.com/office/drawing/2014/main" id="{3BAEFECC-1484-4FDD-80B6-C9A36958D07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49" name="Text Box 1380">
          <a:extLst>
            <a:ext uri="{FF2B5EF4-FFF2-40B4-BE49-F238E27FC236}">
              <a16:creationId xmlns:a16="http://schemas.microsoft.com/office/drawing/2014/main" id="{850CEEB6-ED2B-4098-B6E5-A86FCA65387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0" name="Text Box 1380">
          <a:extLst>
            <a:ext uri="{FF2B5EF4-FFF2-40B4-BE49-F238E27FC236}">
              <a16:creationId xmlns:a16="http://schemas.microsoft.com/office/drawing/2014/main" id="{FAF89D11-F173-4622-9550-EDB5DEF5DD6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1" name="Text Box 1380">
          <a:extLst>
            <a:ext uri="{FF2B5EF4-FFF2-40B4-BE49-F238E27FC236}">
              <a16:creationId xmlns:a16="http://schemas.microsoft.com/office/drawing/2014/main" id="{BF1FB3A7-03D4-40CE-BB6E-D78F0795ABCF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2" name="Text Box 1380">
          <a:extLst>
            <a:ext uri="{FF2B5EF4-FFF2-40B4-BE49-F238E27FC236}">
              <a16:creationId xmlns:a16="http://schemas.microsoft.com/office/drawing/2014/main" id="{5EE1A664-9AA0-4E6B-9E97-E26C3901FE71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3" name="Text Box 1380">
          <a:extLst>
            <a:ext uri="{FF2B5EF4-FFF2-40B4-BE49-F238E27FC236}">
              <a16:creationId xmlns:a16="http://schemas.microsoft.com/office/drawing/2014/main" id="{95CE039C-143E-4491-923D-A09DAA293946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4" name="Text Box 1380">
          <a:extLst>
            <a:ext uri="{FF2B5EF4-FFF2-40B4-BE49-F238E27FC236}">
              <a16:creationId xmlns:a16="http://schemas.microsoft.com/office/drawing/2014/main" id="{CED6D5B2-3326-4BC5-A92A-46BB089E7D6B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5" name="Text Box 1380">
          <a:extLst>
            <a:ext uri="{FF2B5EF4-FFF2-40B4-BE49-F238E27FC236}">
              <a16:creationId xmlns:a16="http://schemas.microsoft.com/office/drawing/2014/main" id="{95CC70DD-12F0-4864-BB44-5E2C2085FE68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6" name="Text Box 1380">
          <a:extLst>
            <a:ext uri="{FF2B5EF4-FFF2-40B4-BE49-F238E27FC236}">
              <a16:creationId xmlns:a16="http://schemas.microsoft.com/office/drawing/2014/main" id="{B4F06A61-2B63-4DD6-BE4C-5B07C29A4187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7" name="Text Box 1380">
          <a:extLst>
            <a:ext uri="{FF2B5EF4-FFF2-40B4-BE49-F238E27FC236}">
              <a16:creationId xmlns:a16="http://schemas.microsoft.com/office/drawing/2014/main" id="{DEB85545-918C-4E28-B8D0-7EB465AAFBB2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8" name="Text Box 1380">
          <a:extLst>
            <a:ext uri="{FF2B5EF4-FFF2-40B4-BE49-F238E27FC236}">
              <a16:creationId xmlns:a16="http://schemas.microsoft.com/office/drawing/2014/main" id="{A461C728-1CA6-4074-AECE-DDBF4EFEFDC0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6</xdr:row>
      <xdr:rowOff>0</xdr:rowOff>
    </xdr:from>
    <xdr:ext cx="0" cy="171450"/>
    <xdr:sp macro="" textlink="">
      <xdr:nvSpPr>
        <xdr:cNvPr id="859" name="Text Box 1380">
          <a:extLst>
            <a:ext uri="{FF2B5EF4-FFF2-40B4-BE49-F238E27FC236}">
              <a16:creationId xmlns:a16="http://schemas.microsoft.com/office/drawing/2014/main" id="{EF615C16-D6D6-4349-8D51-A23E70DD5699}"/>
            </a:ext>
          </a:extLst>
        </xdr:cNvPr>
        <xdr:cNvSpPr txBox="1">
          <a:spLocks noChangeArrowheads="1"/>
        </xdr:cNvSpPr>
      </xdr:nvSpPr>
      <xdr:spPr bwMode="auto">
        <a:xfrm>
          <a:off x="1285875" y="673608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58"/>
  <sheetViews>
    <sheetView tabSelected="1" view="pageBreakPreview" zoomScale="98" zoomScaleNormal="85" zoomScaleSheetLayoutView="98" workbookViewId="0">
      <pane xSplit="2" ySplit="6" topLeftCell="P47" activePane="bottomRight" state="frozen"/>
      <selection activeCell="A59" sqref="A59:XFD59"/>
      <selection pane="topRight" activeCell="A59" sqref="A59:XFD59"/>
      <selection pane="bottomLeft" activeCell="A59" sqref="A59:XFD59"/>
      <selection pane="bottomRight" activeCell="X55" sqref="X55"/>
    </sheetView>
  </sheetViews>
  <sheetFormatPr defaultColWidth="9" defaultRowHeight="15" x14ac:dyDescent="0.25"/>
  <cols>
    <col min="1" max="1" width="5.5" style="87" customWidth="1"/>
    <col min="2" max="2" width="39.5" style="87" customWidth="1"/>
    <col min="3" max="3" width="10.625" style="87" hidden="1" customWidth="1"/>
    <col min="4" max="6" width="0" style="87" hidden="1" customWidth="1"/>
    <col min="7" max="7" width="12.125" style="87" hidden="1" customWidth="1"/>
    <col min="8" max="9" width="0" style="87" hidden="1" customWidth="1"/>
    <col min="10" max="10" width="11.625" style="87" hidden="1" customWidth="1"/>
    <col min="11" max="13" width="0" style="87" hidden="1" customWidth="1"/>
    <col min="14" max="14" width="9.75" style="87" hidden="1" customWidth="1"/>
    <col min="15" max="15" width="0" style="87" hidden="1" customWidth="1"/>
    <col min="16" max="16" width="9" style="91"/>
    <col min="17" max="17" width="11" style="87" hidden="1" customWidth="1"/>
    <col min="18" max="20" width="0" style="87" hidden="1" customWidth="1"/>
    <col min="21" max="21" width="12.75" style="87" hidden="1" customWidth="1"/>
    <col min="22" max="23" width="0" style="87" hidden="1" customWidth="1"/>
    <col min="24" max="24" width="31.125" style="87" customWidth="1"/>
    <col min="25" max="26" width="9" style="87"/>
    <col min="27" max="27" width="15.25" style="87" bestFit="1" customWidth="1"/>
    <col min="28" max="16384" width="9" style="87"/>
  </cols>
  <sheetData>
    <row r="1" spans="1:25" ht="15.75" customHeight="1" x14ac:dyDescent="0.2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 t="s">
        <v>163</v>
      </c>
    </row>
    <row r="2" spans="1:25" ht="15.75" customHeight="1" x14ac:dyDescent="0.2">
      <c r="A2" s="228" t="s">
        <v>157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</row>
    <row r="3" spans="1:25" ht="15.75" customHeight="1" x14ac:dyDescent="0.25">
      <c r="A3" s="227" t="s">
        <v>164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</row>
    <row r="4" spans="1:25" x14ac:dyDescent="0.25">
      <c r="A4" s="90"/>
      <c r="V4" s="226" t="s">
        <v>0</v>
      </c>
      <c r="W4" s="226"/>
      <c r="X4" s="226"/>
    </row>
    <row r="5" spans="1:25" s="97" customFormat="1" ht="60" customHeight="1" x14ac:dyDescent="0.25">
      <c r="A5" s="92" t="s">
        <v>1</v>
      </c>
      <c r="B5" s="92" t="s">
        <v>2</v>
      </c>
      <c r="C5" s="93" t="s">
        <v>129</v>
      </c>
      <c r="D5" s="94"/>
      <c r="E5" s="94"/>
      <c r="F5" s="94"/>
      <c r="G5" s="94"/>
      <c r="H5" s="94"/>
      <c r="I5" s="95"/>
      <c r="J5" s="93" t="s">
        <v>130</v>
      </c>
      <c r="K5" s="94"/>
      <c r="L5" s="94"/>
      <c r="M5" s="94"/>
      <c r="N5" s="94"/>
      <c r="O5" s="94"/>
      <c r="P5" s="96" t="s">
        <v>156</v>
      </c>
      <c r="Q5" s="93" t="s">
        <v>127</v>
      </c>
      <c r="R5" s="94"/>
      <c r="S5" s="94"/>
      <c r="T5" s="94"/>
      <c r="U5" s="94"/>
      <c r="V5" s="94"/>
      <c r="W5" s="95"/>
      <c r="X5" s="92" t="s">
        <v>31</v>
      </c>
    </row>
    <row r="6" spans="1:25" x14ac:dyDescent="0.25">
      <c r="A6" s="98"/>
      <c r="B6" s="98" t="s">
        <v>3</v>
      </c>
      <c r="C6" s="99"/>
      <c r="D6" s="100"/>
      <c r="E6" s="100"/>
      <c r="F6" s="100"/>
      <c r="G6" s="100"/>
      <c r="H6" s="100"/>
      <c r="I6" s="100"/>
      <c r="J6" s="101" t="e">
        <f>J7+#REF!+J28+J37+#REF!+J47+#REF!+#REF!+#REF!+J51+J55</f>
        <v>#REF!</v>
      </c>
      <c r="K6" s="101" t="e">
        <f>K7+#REF!+K28+K37+#REF!+K47+#REF!+#REF!+#REF!+K51+K55</f>
        <v>#REF!</v>
      </c>
      <c r="L6" s="101" t="e">
        <f>L7+#REF!+L28+L37+#REF!+L47+#REF!+#REF!+#REF!+L51+L55</f>
        <v>#REF!</v>
      </c>
      <c r="M6" s="101" t="e">
        <f>M7+#REF!+M28+M37+#REF!+M47+#REF!+#REF!+#REF!+M51+M55</f>
        <v>#REF!</v>
      </c>
      <c r="N6" s="101" t="e">
        <f>N7+#REF!+N28+N37+#REF!+N47+#REF!+#REF!+#REF!+N51+N55</f>
        <v>#REF!</v>
      </c>
      <c r="O6" s="102" t="e">
        <f>O7+#REF!+O28+O37+#REF!+O47+#REF!+#REF!+#REF!+O51+O55</f>
        <v>#REF!</v>
      </c>
      <c r="P6" s="101">
        <f>+P7+P37+P47+P51+P55</f>
        <v>1615</v>
      </c>
      <c r="Q6" s="101" t="e">
        <f>+Q7+Q28+Q37+Q47+#REF!+Q51+Q55+#REF!</f>
        <v>#REF!</v>
      </c>
      <c r="R6" s="101" t="e">
        <f>+R7+R28+R37+R47+#REF!+R51+R55+#REF!</f>
        <v>#REF!</v>
      </c>
      <c r="S6" s="101" t="e">
        <f>+S7+S28+S37+S47+#REF!+S51+S55+#REF!</f>
        <v>#REF!</v>
      </c>
      <c r="T6" s="101" t="e">
        <f>+T7+T28+T37+T47+#REF!+T51+T55+#REF!</f>
        <v>#REF!</v>
      </c>
      <c r="U6" s="101" t="e">
        <f>+U7+U28+U37+U47+#REF!+U51+U55+#REF!</f>
        <v>#REF!</v>
      </c>
      <c r="V6" s="101" t="e">
        <f>+V7+V28+V37+V47+#REF!+V51+V55+#REF!</f>
        <v>#REF!</v>
      </c>
      <c r="W6" s="101" t="e">
        <f>+W7+W28+W37+W47+#REF!+W51+W55+#REF!</f>
        <v>#REF!</v>
      </c>
      <c r="X6" s="103"/>
      <c r="Y6" s="104"/>
    </row>
    <row r="7" spans="1:25" s="110" customFormat="1" ht="28.5" x14ac:dyDescent="0.25">
      <c r="A7" s="105" t="s">
        <v>4</v>
      </c>
      <c r="B7" s="106" t="s">
        <v>188</v>
      </c>
      <c r="C7" s="107"/>
      <c r="D7" s="107"/>
      <c r="E7" s="107"/>
      <c r="F7" s="107"/>
      <c r="G7" s="107"/>
      <c r="H7" s="107"/>
      <c r="I7" s="107"/>
      <c r="J7" s="107">
        <f>SUM(J8:J17)</f>
        <v>0</v>
      </c>
      <c r="K7" s="107"/>
      <c r="L7" s="107"/>
      <c r="M7" s="107"/>
      <c r="N7" s="107"/>
      <c r="O7" s="108"/>
      <c r="P7" s="107">
        <f>+P14+P16+P19+P21+P24</f>
        <v>1293</v>
      </c>
      <c r="Q7" s="107">
        <f t="shared" ref="Q7:V7" si="0">SUM(Q8:Q17)</f>
        <v>0</v>
      </c>
      <c r="R7" s="107">
        <f t="shared" si="0"/>
        <v>0</v>
      </c>
      <c r="S7" s="107">
        <f t="shared" si="0"/>
        <v>0</v>
      </c>
      <c r="T7" s="107">
        <f t="shared" si="0"/>
        <v>0</v>
      </c>
      <c r="U7" s="107">
        <f t="shared" si="0"/>
        <v>0</v>
      </c>
      <c r="V7" s="107">
        <f t="shared" si="0"/>
        <v>0</v>
      </c>
      <c r="W7" s="107">
        <f>P7</f>
        <v>1293</v>
      </c>
      <c r="X7" s="109"/>
    </row>
    <row r="8" spans="1:25" s="115" customFormat="1" ht="30" hidden="1" x14ac:dyDescent="0.25">
      <c r="A8" s="111"/>
      <c r="B8" s="112" t="s">
        <v>131</v>
      </c>
      <c r="C8" s="113"/>
      <c r="D8" s="113"/>
      <c r="E8" s="113"/>
      <c r="F8" s="113"/>
      <c r="G8" s="113"/>
      <c r="H8" s="113"/>
      <c r="I8" s="113"/>
      <c r="J8" s="80"/>
      <c r="K8" s="83"/>
      <c r="L8" s="83"/>
      <c r="M8" s="83"/>
      <c r="N8" s="83"/>
      <c r="O8" s="83"/>
      <c r="P8" s="114"/>
      <c r="Q8" s="80"/>
      <c r="R8" s="113"/>
      <c r="S8" s="113"/>
      <c r="T8" s="113"/>
      <c r="U8" s="113"/>
      <c r="V8" s="113"/>
      <c r="W8" s="83"/>
      <c r="X8" s="84"/>
    </row>
    <row r="9" spans="1:25" s="115" customFormat="1" ht="30" hidden="1" x14ac:dyDescent="0.25">
      <c r="A9" s="111"/>
      <c r="B9" s="112" t="s">
        <v>132</v>
      </c>
      <c r="C9" s="113"/>
      <c r="D9" s="113"/>
      <c r="E9" s="113"/>
      <c r="F9" s="113"/>
      <c r="G9" s="113"/>
      <c r="H9" s="113"/>
      <c r="I9" s="113"/>
      <c r="J9" s="80"/>
      <c r="K9" s="83"/>
      <c r="L9" s="83"/>
      <c r="M9" s="83"/>
      <c r="N9" s="83"/>
      <c r="O9" s="83"/>
      <c r="P9" s="114"/>
      <c r="Q9" s="80"/>
      <c r="R9" s="113"/>
      <c r="S9" s="113"/>
      <c r="T9" s="113"/>
      <c r="U9" s="113"/>
      <c r="V9" s="113"/>
      <c r="W9" s="83"/>
      <c r="X9" s="84"/>
    </row>
    <row r="10" spans="1:25" s="115" customFormat="1" ht="39.950000000000003" hidden="1" customHeight="1" x14ac:dyDescent="0.25">
      <c r="A10" s="116"/>
      <c r="B10" s="112" t="s">
        <v>133</v>
      </c>
      <c r="C10" s="113"/>
      <c r="D10" s="113"/>
      <c r="E10" s="113"/>
      <c r="F10" s="113"/>
      <c r="G10" s="113"/>
      <c r="H10" s="113"/>
      <c r="I10" s="113"/>
      <c r="J10" s="80"/>
      <c r="K10" s="83"/>
      <c r="L10" s="83"/>
      <c r="M10" s="83"/>
      <c r="N10" s="83"/>
      <c r="O10" s="83"/>
      <c r="P10" s="114"/>
      <c r="Q10" s="80"/>
      <c r="R10" s="113"/>
      <c r="S10" s="113"/>
      <c r="T10" s="113"/>
      <c r="U10" s="113"/>
      <c r="V10" s="113"/>
      <c r="W10" s="83"/>
      <c r="X10" s="84"/>
    </row>
    <row r="11" spans="1:25" s="115" customFormat="1" ht="30" hidden="1" x14ac:dyDescent="0.25">
      <c r="A11" s="116"/>
      <c r="B11" s="84" t="s">
        <v>135</v>
      </c>
      <c r="C11" s="113"/>
      <c r="D11" s="113"/>
      <c r="E11" s="113"/>
      <c r="F11" s="113"/>
      <c r="G11" s="113"/>
      <c r="H11" s="113"/>
      <c r="I11" s="113"/>
      <c r="J11" s="81"/>
      <c r="K11" s="82"/>
      <c r="L11" s="82"/>
      <c r="M11" s="82"/>
      <c r="N11" s="82"/>
      <c r="O11" s="82"/>
      <c r="P11" s="117"/>
      <c r="Q11" s="81"/>
      <c r="R11" s="113"/>
      <c r="S11" s="113"/>
      <c r="T11" s="113"/>
      <c r="U11" s="113"/>
      <c r="V11" s="113"/>
      <c r="W11" s="83"/>
      <c r="X11" s="84"/>
    </row>
    <row r="12" spans="1:25" s="115" customFormat="1" ht="30" hidden="1" x14ac:dyDescent="0.25">
      <c r="A12" s="116"/>
      <c r="B12" s="84" t="s">
        <v>136</v>
      </c>
      <c r="C12" s="113"/>
      <c r="D12" s="113"/>
      <c r="E12" s="113"/>
      <c r="F12" s="113"/>
      <c r="G12" s="113"/>
      <c r="H12" s="113"/>
      <c r="I12" s="113"/>
      <c r="J12" s="81"/>
      <c r="K12" s="82"/>
      <c r="L12" s="82"/>
      <c r="M12" s="82"/>
      <c r="N12" s="82"/>
      <c r="O12" s="82"/>
      <c r="P12" s="117"/>
      <c r="Q12" s="81"/>
      <c r="R12" s="113"/>
      <c r="S12" s="113"/>
      <c r="T12" s="113"/>
      <c r="U12" s="113"/>
      <c r="V12" s="113"/>
      <c r="W12" s="83"/>
      <c r="X12" s="84"/>
    </row>
    <row r="13" spans="1:25" s="85" customFormat="1" ht="10.15" hidden="1" customHeight="1" x14ac:dyDescent="0.25">
      <c r="A13" s="77"/>
      <c r="B13" s="84" t="s">
        <v>137</v>
      </c>
      <c r="C13" s="113"/>
      <c r="D13" s="80"/>
      <c r="E13" s="80"/>
      <c r="F13" s="80"/>
      <c r="G13" s="80"/>
      <c r="H13" s="80"/>
      <c r="I13" s="80"/>
      <c r="J13" s="81"/>
      <c r="K13" s="82"/>
      <c r="L13" s="82"/>
      <c r="M13" s="82"/>
      <c r="N13" s="82"/>
      <c r="O13" s="82"/>
      <c r="P13" s="117"/>
      <c r="Q13" s="81"/>
      <c r="R13" s="80"/>
      <c r="S13" s="80"/>
      <c r="T13" s="80"/>
      <c r="U13" s="80"/>
      <c r="V13" s="80"/>
      <c r="W13" s="83"/>
      <c r="X13" s="84"/>
    </row>
    <row r="14" spans="1:25" s="125" customFormat="1" ht="21" customHeight="1" x14ac:dyDescent="0.25">
      <c r="A14" s="118">
        <v>1</v>
      </c>
      <c r="B14" s="119" t="s">
        <v>165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65">
        <f>+P15</f>
        <v>60</v>
      </c>
      <c r="Q14" s="124"/>
      <c r="R14" s="124"/>
      <c r="S14" s="124"/>
      <c r="T14" s="124"/>
      <c r="U14" s="124"/>
      <c r="V14" s="124"/>
      <c r="W14" s="124"/>
      <c r="X14" s="124"/>
    </row>
    <row r="15" spans="1:25" s="85" customFormat="1" ht="56.45" customHeight="1" x14ac:dyDescent="0.25">
      <c r="A15" s="77"/>
      <c r="B15" s="78" t="s">
        <v>162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26">
        <v>60</v>
      </c>
      <c r="Q15" s="84"/>
      <c r="R15" s="84"/>
      <c r="S15" s="84"/>
      <c r="T15" s="84"/>
      <c r="U15" s="84"/>
      <c r="V15" s="84"/>
      <c r="W15" s="84"/>
      <c r="X15" s="84" t="s">
        <v>166</v>
      </c>
    </row>
    <row r="16" spans="1:25" s="125" customFormat="1" ht="26.45" customHeight="1" x14ac:dyDescent="0.2">
      <c r="A16" s="118">
        <v>2</v>
      </c>
      <c r="B16" s="127" t="s">
        <v>158</v>
      </c>
      <c r="C16" s="120"/>
      <c r="D16" s="121"/>
      <c r="E16" s="121"/>
      <c r="F16" s="121"/>
      <c r="G16" s="121"/>
      <c r="H16" s="121"/>
      <c r="I16" s="121"/>
      <c r="J16" s="122"/>
      <c r="K16" s="123"/>
      <c r="L16" s="123"/>
      <c r="M16" s="123"/>
      <c r="N16" s="123"/>
      <c r="O16" s="123"/>
      <c r="P16" s="107">
        <f>+SUM(P17:P18)</f>
        <v>64</v>
      </c>
      <c r="Q16" s="122"/>
      <c r="R16" s="121"/>
      <c r="S16" s="121"/>
      <c r="T16" s="121"/>
      <c r="U16" s="121"/>
      <c r="V16" s="121"/>
      <c r="W16" s="107"/>
      <c r="X16" s="124"/>
    </row>
    <row r="17" spans="1:27" s="134" customFormat="1" ht="27.6" customHeight="1" x14ac:dyDescent="0.25">
      <c r="A17" s="77" t="s">
        <v>152</v>
      </c>
      <c r="B17" s="84" t="s">
        <v>190</v>
      </c>
      <c r="C17" s="113"/>
      <c r="D17" s="80"/>
      <c r="E17" s="80"/>
      <c r="F17" s="80"/>
      <c r="G17" s="80"/>
      <c r="H17" s="80"/>
      <c r="I17" s="80"/>
      <c r="J17" s="81"/>
      <c r="K17" s="82"/>
      <c r="L17" s="82"/>
      <c r="M17" s="82"/>
      <c r="N17" s="82"/>
      <c r="O17" s="82"/>
      <c r="P17" s="126">
        <v>30</v>
      </c>
      <c r="Q17" s="81"/>
      <c r="R17" s="80"/>
      <c r="S17" s="80"/>
      <c r="T17" s="80"/>
      <c r="U17" s="80"/>
      <c r="V17" s="80"/>
      <c r="W17" s="83"/>
      <c r="X17" s="84" t="s">
        <v>187</v>
      </c>
    </row>
    <row r="18" spans="1:27" s="85" customFormat="1" ht="44.25" customHeight="1" x14ac:dyDescent="0.25">
      <c r="A18" s="77" t="s">
        <v>152</v>
      </c>
      <c r="B18" s="84" t="s">
        <v>170</v>
      </c>
      <c r="C18" s="113"/>
      <c r="D18" s="80"/>
      <c r="E18" s="80"/>
      <c r="F18" s="80"/>
      <c r="G18" s="80"/>
      <c r="H18" s="80"/>
      <c r="I18" s="80"/>
      <c r="J18" s="81"/>
      <c r="K18" s="82"/>
      <c r="L18" s="82"/>
      <c r="M18" s="82"/>
      <c r="N18" s="82"/>
      <c r="O18" s="82"/>
      <c r="P18" s="126">
        <v>34</v>
      </c>
      <c r="Q18" s="81"/>
      <c r="R18" s="80"/>
      <c r="S18" s="80"/>
      <c r="T18" s="80"/>
      <c r="U18" s="80"/>
      <c r="V18" s="80"/>
      <c r="W18" s="83"/>
      <c r="X18" s="84" t="s">
        <v>186</v>
      </c>
    </row>
    <row r="19" spans="1:27" s="125" customFormat="1" ht="37.9" customHeight="1" x14ac:dyDescent="0.2">
      <c r="A19" s="118">
        <v>3</v>
      </c>
      <c r="B19" s="124" t="s">
        <v>159</v>
      </c>
      <c r="C19" s="120"/>
      <c r="D19" s="121"/>
      <c r="E19" s="121"/>
      <c r="F19" s="121"/>
      <c r="G19" s="121"/>
      <c r="H19" s="121"/>
      <c r="I19" s="121"/>
      <c r="J19" s="122"/>
      <c r="K19" s="107"/>
      <c r="L19" s="107"/>
      <c r="M19" s="107"/>
      <c r="N19" s="107"/>
      <c r="O19" s="107"/>
      <c r="P19" s="165">
        <f>+P20</f>
        <v>40</v>
      </c>
      <c r="Q19" s="107">
        <f t="shared" ref="Q19:W19" si="1">+Q20</f>
        <v>0</v>
      </c>
      <c r="R19" s="107">
        <f t="shared" si="1"/>
        <v>0</v>
      </c>
      <c r="S19" s="107">
        <f t="shared" si="1"/>
        <v>0</v>
      </c>
      <c r="T19" s="107">
        <f t="shared" si="1"/>
        <v>0</v>
      </c>
      <c r="U19" s="107">
        <f t="shared" si="1"/>
        <v>0</v>
      </c>
      <c r="V19" s="107">
        <f t="shared" si="1"/>
        <v>0</v>
      </c>
      <c r="W19" s="107">
        <f t="shared" si="1"/>
        <v>0</v>
      </c>
      <c r="X19" s="124"/>
    </row>
    <row r="20" spans="1:27" s="85" customFormat="1" ht="45.75" customHeight="1" x14ac:dyDescent="0.25">
      <c r="A20" s="77" t="s">
        <v>152</v>
      </c>
      <c r="B20" s="84" t="s">
        <v>171</v>
      </c>
      <c r="C20" s="113"/>
      <c r="D20" s="80"/>
      <c r="E20" s="80"/>
      <c r="F20" s="80"/>
      <c r="G20" s="80"/>
      <c r="H20" s="80"/>
      <c r="I20" s="80"/>
      <c r="J20" s="81"/>
      <c r="K20" s="82"/>
      <c r="L20" s="82"/>
      <c r="M20" s="82"/>
      <c r="N20" s="82"/>
      <c r="O20" s="82"/>
      <c r="P20" s="126">
        <v>40</v>
      </c>
      <c r="Q20" s="81"/>
      <c r="R20" s="80"/>
      <c r="S20" s="80"/>
      <c r="T20" s="80"/>
      <c r="U20" s="80"/>
      <c r="V20" s="80"/>
      <c r="W20" s="83"/>
      <c r="X20" s="84" t="s">
        <v>250</v>
      </c>
    </row>
    <row r="21" spans="1:27" s="125" customFormat="1" ht="32.25" customHeight="1" x14ac:dyDescent="0.2">
      <c r="A21" s="118">
        <v>4</v>
      </c>
      <c r="B21" s="128" t="s">
        <v>160</v>
      </c>
      <c r="C21" s="120"/>
      <c r="D21" s="121"/>
      <c r="E21" s="121"/>
      <c r="F21" s="121"/>
      <c r="G21" s="121"/>
      <c r="H21" s="121"/>
      <c r="I21" s="121"/>
      <c r="J21" s="122"/>
      <c r="K21" s="107"/>
      <c r="L21" s="107"/>
      <c r="M21" s="107"/>
      <c r="N21" s="107"/>
      <c r="O21" s="107"/>
      <c r="P21" s="165">
        <f>+SUM(P22:P23)</f>
        <v>-87</v>
      </c>
      <c r="Q21" s="122"/>
      <c r="R21" s="121"/>
      <c r="S21" s="121"/>
      <c r="T21" s="121"/>
      <c r="U21" s="121"/>
      <c r="V21" s="121"/>
      <c r="W21" s="107"/>
      <c r="X21" s="124"/>
    </row>
    <row r="22" spans="1:27" s="85" customFormat="1" ht="57" customHeight="1" x14ac:dyDescent="0.25">
      <c r="A22" s="77"/>
      <c r="B22" s="78" t="s">
        <v>162</v>
      </c>
      <c r="C22" s="79">
        <f>357500000+105000000</f>
        <v>462500000</v>
      </c>
      <c r="D22" s="80"/>
      <c r="E22" s="80"/>
      <c r="F22" s="80"/>
      <c r="G22" s="80"/>
      <c r="H22" s="80"/>
      <c r="I22" s="80"/>
      <c r="J22" s="81"/>
      <c r="K22" s="82"/>
      <c r="L22" s="82"/>
      <c r="M22" s="82"/>
      <c r="N22" s="82"/>
      <c r="O22" s="82"/>
      <c r="P22" s="126">
        <f>-50-60-30</f>
        <v>-140</v>
      </c>
      <c r="Q22" s="81"/>
      <c r="R22" s="80"/>
      <c r="S22" s="80"/>
      <c r="T22" s="80"/>
      <c r="U22" s="80"/>
      <c r="V22" s="80"/>
      <c r="W22" s="83"/>
      <c r="X22" s="84" t="s">
        <v>172</v>
      </c>
    </row>
    <row r="23" spans="1:27" s="115" customFormat="1" ht="90" x14ac:dyDescent="0.25">
      <c r="A23" s="116" t="s">
        <v>152</v>
      </c>
      <c r="B23" s="129" t="s">
        <v>153</v>
      </c>
      <c r="C23" s="113"/>
      <c r="D23" s="130"/>
      <c r="E23" s="130"/>
      <c r="F23" s="130"/>
      <c r="G23" s="130"/>
      <c r="H23" s="130"/>
      <c r="I23" s="130"/>
      <c r="J23" s="83"/>
      <c r="K23" s="83"/>
      <c r="L23" s="83"/>
      <c r="M23" s="83"/>
      <c r="N23" s="83"/>
      <c r="O23" s="83"/>
      <c r="P23" s="126">
        <v>53</v>
      </c>
      <c r="Q23" s="83"/>
      <c r="R23" s="113"/>
      <c r="S23" s="113"/>
      <c r="T23" s="113"/>
      <c r="U23" s="113"/>
      <c r="V23" s="113"/>
      <c r="W23" s="83"/>
      <c r="X23" s="84" t="s">
        <v>185</v>
      </c>
      <c r="Y23" s="131"/>
    </row>
    <row r="24" spans="1:27" s="132" customFormat="1" ht="48" customHeight="1" x14ac:dyDescent="0.2">
      <c r="A24" s="118">
        <v>5</v>
      </c>
      <c r="B24" s="124" t="s">
        <v>161</v>
      </c>
      <c r="C24" s="120"/>
      <c r="D24" s="121"/>
      <c r="E24" s="121"/>
      <c r="F24" s="121"/>
      <c r="G24" s="121"/>
      <c r="H24" s="121"/>
      <c r="I24" s="121"/>
      <c r="J24" s="122"/>
      <c r="K24" s="123"/>
      <c r="L24" s="123"/>
      <c r="M24" s="123"/>
      <c r="N24" s="123"/>
      <c r="O24" s="123"/>
      <c r="P24" s="107">
        <f>+SUM(P25:P27)</f>
        <v>1216</v>
      </c>
      <c r="Q24" s="122"/>
      <c r="R24" s="121"/>
      <c r="S24" s="121"/>
      <c r="T24" s="121"/>
      <c r="U24" s="121"/>
      <c r="V24" s="121"/>
      <c r="W24" s="107"/>
      <c r="X24" s="124"/>
      <c r="AA24" s="133"/>
    </row>
    <row r="25" spans="1:27" s="134" customFormat="1" ht="19.5" customHeight="1" x14ac:dyDescent="0.25">
      <c r="A25" s="77" t="s">
        <v>152</v>
      </c>
      <c r="B25" s="84" t="s">
        <v>154</v>
      </c>
      <c r="C25" s="113"/>
      <c r="D25" s="80"/>
      <c r="E25" s="80"/>
      <c r="F25" s="80"/>
      <c r="G25" s="80"/>
      <c r="H25" s="80"/>
      <c r="I25" s="80"/>
      <c r="J25" s="81"/>
      <c r="K25" s="82"/>
      <c r="L25" s="82"/>
      <c r="M25" s="82"/>
      <c r="N25" s="82"/>
      <c r="O25" s="82"/>
      <c r="P25" s="83">
        <v>1005</v>
      </c>
      <c r="Q25" s="81"/>
      <c r="R25" s="80"/>
      <c r="S25" s="80"/>
      <c r="T25" s="80"/>
      <c r="U25" s="80"/>
      <c r="V25" s="80"/>
      <c r="W25" s="83"/>
      <c r="X25" s="84" t="s">
        <v>169</v>
      </c>
      <c r="AA25" s="135"/>
    </row>
    <row r="26" spans="1:27" s="134" customFormat="1" ht="31.5" customHeight="1" x14ac:dyDescent="0.25">
      <c r="A26" s="77" t="s">
        <v>152</v>
      </c>
      <c r="B26" s="84" t="s">
        <v>246</v>
      </c>
      <c r="C26" s="113"/>
      <c r="D26" s="80"/>
      <c r="E26" s="80"/>
      <c r="F26" s="80"/>
      <c r="G26" s="80"/>
      <c r="H26" s="80"/>
      <c r="I26" s="80"/>
      <c r="J26" s="81"/>
      <c r="K26" s="82"/>
      <c r="L26" s="82"/>
      <c r="M26" s="82"/>
      <c r="N26" s="82"/>
      <c r="O26" s="82"/>
      <c r="P26" s="126">
        <v>131</v>
      </c>
      <c r="Q26" s="81"/>
      <c r="R26" s="80"/>
      <c r="S26" s="80"/>
      <c r="T26" s="80"/>
      <c r="U26" s="80"/>
      <c r="V26" s="80"/>
      <c r="W26" s="83"/>
      <c r="X26" s="84" t="s">
        <v>169</v>
      </c>
      <c r="AA26" s="135"/>
    </row>
    <row r="27" spans="1:27" s="134" customFormat="1" ht="19.5" customHeight="1" x14ac:dyDescent="0.25">
      <c r="A27" s="77" t="s">
        <v>152</v>
      </c>
      <c r="B27" s="84" t="s">
        <v>155</v>
      </c>
      <c r="C27" s="113"/>
      <c r="D27" s="80"/>
      <c r="E27" s="80"/>
      <c r="F27" s="80"/>
      <c r="G27" s="80"/>
      <c r="H27" s="80"/>
      <c r="I27" s="80"/>
      <c r="J27" s="81"/>
      <c r="K27" s="82"/>
      <c r="L27" s="82"/>
      <c r="M27" s="82"/>
      <c r="N27" s="82"/>
      <c r="O27" s="82"/>
      <c r="P27" s="126">
        <v>80</v>
      </c>
      <c r="Q27" s="81"/>
      <c r="R27" s="80"/>
      <c r="S27" s="80"/>
      <c r="T27" s="80"/>
      <c r="U27" s="80"/>
      <c r="V27" s="80"/>
      <c r="W27" s="83"/>
      <c r="X27" s="84" t="s">
        <v>169</v>
      </c>
      <c r="AA27" s="135"/>
    </row>
    <row r="28" spans="1:27" s="137" customFormat="1" x14ac:dyDescent="0.25">
      <c r="A28" s="105">
        <v>6</v>
      </c>
      <c r="B28" s="106" t="s">
        <v>189</v>
      </c>
      <c r="C28" s="136"/>
      <c r="D28" s="136"/>
      <c r="E28" s="136"/>
      <c r="F28" s="136"/>
      <c r="G28" s="136"/>
      <c r="H28" s="136"/>
      <c r="I28" s="136"/>
      <c r="J28" s="136">
        <f t="shared" ref="J28:W28" si="2">SUM(J29:J35)</f>
        <v>0</v>
      </c>
      <c r="K28" s="136">
        <f t="shared" si="2"/>
        <v>0</v>
      </c>
      <c r="L28" s="136">
        <f t="shared" si="2"/>
        <v>0</v>
      </c>
      <c r="M28" s="136">
        <f t="shared" si="2"/>
        <v>0</v>
      </c>
      <c r="N28" s="136">
        <f t="shared" si="2"/>
        <v>0</v>
      </c>
      <c r="O28" s="136">
        <f t="shared" si="2"/>
        <v>0</v>
      </c>
      <c r="P28" s="136">
        <f>+P36</f>
        <v>50</v>
      </c>
      <c r="Q28" s="136">
        <f t="shared" si="2"/>
        <v>0</v>
      </c>
      <c r="R28" s="136">
        <f t="shared" si="2"/>
        <v>0</v>
      </c>
      <c r="S28" s="136">
        <f t="shared" si="2"/>
        <v>0</v>
      </c>
      <c r="T28" s="136">
        <f t="shared" si="2"/>
        <v>0</v>
      </c>
      <c r="U28" s="136">
        <f t="shared" si="2"/>
        <v>0</v>
      </c>
      <c r="V28" s="136">
        <f t="shared" si="2"/>
        <v>0</v>
      </c>
      <c r="W28" s="136">
        <f t="shared" si="2"/>
        <v>0</v>
      </c>
      <c r="X28" s="84"/>
    </row>
    <row r="29" spans="1:27" s="140" customFormat="1" ht="60" hidden="1" x14ac:dyDescent="0.25">
      <c r="A29" s="111"/>
      <c r="B29" s="112" t="s">
        <v>138</v>
      </c>
      <c r="C29" s="130"/>
      <c r="D29" s="130"/>
      <c r="E29" s="130"/>
      <c r="F29" s="130"/>
      <c r="G29" s="130"/>
      <c r="H29" s="130"/>
      <c r="I29" s="130"/>
      <c r="J29" s="138"/>
      <c r="K29" s="83"/>
      <c r="L29" s="83"/>
      <c r="M29" s="83"/>
      <c r="N29" s="83"/>
      <c r="O29" s="83"/>
      <c r="P29" s="139"/>
      <c r="Q29" s="138"/>
      <c r="R29" s="113"/>
      <c r="S29" s="113"/>
      <c r="T29" s="113"/>
      <c r="U29" s="113"/>
      <c r="V29" s="113"/>
      <c r="W29" s="83"/>
      <c r="X29" s="84"/>
    </row>
    <row r="30" spans="1:27" s="140" customFormat="1" ht="30" hidden="1" x14ac:dyDescent="0.25">
      <c r="A30" s="116"/>
      <c r="B30" s="141" t="s">
        <v>139</v>
      </c>
      <c r="C30" s="113"/>
      <c r="D30" s="130"/>
      <c r="E30" s="130"/>
      <c r="F30" s="130"/>
      <c r="G30" s="130"/>
      <c r="H30" s="130"/>
      <c r="I30" s="130"/>
      <c r="J30" s="138"/>
      <c r="K30" s="83"/>
      <c r="L30" s="83"/>
      <c r="M30" s="83"/>
      <c r="N30" s="83"/>
      <c r="O30" s="83"/>
      <c r="P30" s="139"/>
      <c r="Q30" s="138"/>
      <c r="R30" s="113"/>
      <c r="S30" s="113"/>
      <c r="T30" s="113"/>
      <c r="U30" s="113"/>
      <c r="V30" s="113"/>
      <c r="W30" s="83"/>
      <c r="X30" s="84"/>
    </row>
    <row r="31" spans="1:27" s="140" customFormat="1" ht="30" hidden="1" x14ac:dyDescent="0.25">
      <c r="A31" s="111"/>
      <c r="B31" s="141" t="s">
        <v>140</v>
      </c>
      <c r="C31" s="113"/>
      <c r="D31" s="142"/>
      <c r="E31" s="142"/>
      <c r="F31" s="142"/>
      <c r="G31" s="142"/>
      <c r="H31" s="142"/>
      <c r="I31" s="142"/>
      <c r="J31" s="138"/>
      <c r="K31" s="83"/>
      <c r="L31" s="83"/>
      <c r="M31" s="83"/>
      <c r="N31" s="83"/>
      <c r="O31" s="83"/>
      <c r="P31" s="139"/>
      <c r="Q31" s="138"/>
      <c r="R31" s="142"/>
      <c r="S31" s="142"/>
      <c r="T31" s="142"/>
      <c r="U31" s="142"/>
      <c r="V31" s="142"/>
      <c r="W31" s="83"/>
      <c r="X31" s="84"/>
    </row>
    <row r="32" spans="1:27" s="140" customFormat="1" ht="30" hidden="1" x14ac:dyDescent="0.25">
      <c r="A32" s="116"/>
      <c r="B32" s="141" t="s">
        <v>141</v>
      </c>
      <c r="C32" s="113"/>
      <c r="D32" s="143"/>
      <c r="E32" s="143"/>
      <c r="F32" s="143"/>
      <c r="G32" s="143"/>
      <c r="H32" s="143"/>
      <c r="I32" s="143"/>
      <c r="J32" s="138"/>
      <c r="K32" s="83"/>
      <c r="L32" s="83"/>
      <c r="M32" s="83"/>
      <c r="N32" s="83"/>
      <c r="O32" s="83"/>
      <c r="P32" s="139"/>
      <c r="Q32" s="138"/>
      <c r="R32" s="143"/>
      <c r="S32" s="143"/>
      <c r="T32" s="143"/>
      <c r="U32" s="143"/>
      <c r="V32" s="143"/>
      <c r="W32" s="83"/>
      <c r="X32" s="84"/>
    </row>
    <row r="33" spans="1:25" s="140" customFormat="1" ht="30" hidden="1" x14ac:dyDescent="0.25">
      <c r="A33" s="116"/>
      <c r="B33" s="141" t="s">
        <v>142</v>
      </c>
      <c r="C33" s="113"/>
      <c r="D33" s="143"/>
      <c r="E33" s="143"/>
      <c r="F33" s="143"/>
      <c r="G33" s="143"/>
      <c r="H33" s="143"/>
      <c r="I33" s="143"/>
      <c r="J33" s="138"/>
      <c r="K33" s="83"/>
      <c r="L33" s="83"/>
      <c r="M33" s="83"/>
      <c r="N33" s="83"/>
      <c r="O33" s="83"/>
      <c r="P33" s="139"/>
      <c r="Q33" s="138"/>
      <c r="R33" s="143"/>
      <c r="S33" s="143"/>
      <c r="T33" s="143"/>
      <c r="U33" s="143"/>
      <c r="V33" s="143"/>
      <c r="W33" s="83"/>
      <c r="X33" s="84"/>
    </row>
    <row r="34" spans="1:25" s="140" customFormat="1" ht="45" hidden="1" x14ac:dyDescent="0.25">
      <c r="A34" s="116"/>
      <c r="B34" s="112" t="s">
        <v>143</v>
      </c>
      <c r="C34" s="113"/>
      <c r="D34" s="143"/>
      <c r="E34" s="143"/>
      <c r="F34" s="143"/>
      <c r="G34" s="143"/>
      <c r="H34" s="143"/>
      <c r="I34" s="143"/>
      <c r="J34" s="138"/>
      <c r="K34" s="83"/>
      <c r="L34" s="83"/>
      <c r="M34" s="83"/>
      <c r="N34" s="83"/>
      <c r="O34" s="83"/>
      <c r="P34" s="139"/>
      <c r="Q34" s="138"/>
      <c r="R34" s="143"/>
      <c r="S34" s="143"/>
      <c r="T34" s="143"/>
      <c r="U34" s="143"/>
      <c r="V34" s="143"/>
      <c r="W34" s="83"/>
      <c r="X34" s="84"/>
    </row>
    <row r="35" spans="1:25" s="140" customFormat="1" ht="30" hidden="1" x14ac:dyDescent="0.25">
      <c r="A35" s="116"/>
      <c r="B35" s="112" t="s">
        <v>132</v>
      </c>
      <c r="C35" s="113"/>
      <c r="D35" s="113"/>
      <c r="E35" s="113"/>
      <c r="F35" s="113"/>
      <c r="G35" s="113"/>
      <c r="H35" s="113"/>
      <c r="I35" s="113"/>
      <c r="J35" s="83"/>
      <c r="K35" s="83"/>
      <c r="L35" s="83"/>
      <c r="M35" s="83"/>
      <c r="N35" s="83"/>
      <c r="O35" s="83"/>
      <c r="P35" s="86"/>
      <c r="Q35" s="83"/>
      <c r="R35" s="113"/>
      <c r="S35" s="113"/>
      <c r="T35" s="113"/>
      <c r="U35" s="113"/>
      <c r="V35" s="113"/>
      <c r="W35" s="83"/>
      <c r="X35" s="84"/>
    </row>
    <row r="36" spans="1:25" s="140" customFormat="1" ht="60" x14ac:dyDescent="0.25">
      <c r="A36" s="116" t="s">
        <v>152</v>
      </c>
      <c r="B36" s="78" t="s">
        <v>162</v>
      </c>
      <c r="C36" s="76">
        <v>173066000</v>
      </c>
      <c r="D36" s="113"/>
      <c r="E36" s="113"/>
      <c r="F36" s="113"/>
      <c r="G36" s="113"/>
      <c r="H36" s="113"/>
      <c r="I36" s="113"/>
      <c r="J36" s="83"/>
      <c r="K36" s="83"/>
      <c r="L36" s="83"/>
      <c r="M36" s="83"/>
      <c r="N36" s="83"/>
      <c r="O36" s="83"/>
      <c r="P36" s="142">
        <v>50</v>
      </c>
      <c r="Q36" s="83"/>
      <c r="R36" s="113"/>
      <c r="S36" s="113"/>
      <c r="T36" s="113"/>
      <c r="U36" s="113"/>
      <c r="V36" s="113"/>
      <c r="W36" s="83"/>
      <c r="X36" s="84" t="s">
        <v>167</v>
      </c>
    </row>
    <row r="37" spans="1:25" s="110" customFormat="1" ht="28.5" x14ac:dyDescent="0.25">
      <c r="A37" s="105" t="s">
        <v>5</v>
      </c>
      <c r="B37" s="106" t="s">
        <v>11</v>
      </c>
      <c r="C37" s="107"/>
      <c r="D37" s="107"/>
      <c r="E37" s="107"/>
      <c r="F37" s="107"/>
      <c r="G37" s="107"/>
      <c r="H37" s="107"/>
      <c r="I37" s="107"/>
      <c r="J37" s="107">
        <f t="shared" ref="J37:W37" si="3">SUM(J39:J43)</f>
        <v>0</v>
      </c>
      <c r="K37" s="107">
        <f t="shared" si="3"/>
        <v>0</v>
      </c>
      <c r="L37" s="107">
        <f t="shared" si="3"/>
        <v>0</v>
      </c>
      <c r="M37" s="107">
        <f t="shared" si="3"/>
        <v>0</v>
      </c>
      <c r="N37" s="107">
        <f t="shared" si="3"/>
        <v>0</v>
      </c>
      <c r="O37" s="107">
        <f t="shared" si="3"/>
        <v>0</v>
      </c>
      <c r="P37" s="136">
        <f t="shared" si="3"/>
        <v>154</v>
      </c>
      <c r="Q37" s="107">
        <f t="shared" si="3"/>
        <v>0</v>
      </c>
      <c r="R37" s="107">
        <f t="shared" si="3"/>
        <v>0</v>
      </c>
      <c r="S37" s="107">
        <f t="shared" si="3"/>
        <v>0</v>
      </c>
      <c r="T37" s="107">
        <f t="shared" si="3"/>
        <v>0</v>
      </c>
      <c r="U37" s="107">
        <f t="shared" si="3"/>
        <v>0</v>
      </c>
      <c r="V37" s="107">
        <f t="shared" si="3"/>
        <v>0</v>
      </c>
      <c r="W37" s="107">
        <f t="shared" si="3"/>
        <v>0</v>
      </c>
      <c r="X37" s="84"/>
    </row>
    <row r="38" spans="1:25" s="110" customFormat="1" x14ac:dyDescent="0.25">
      <c r="A38" s="105"/>
      <c r="B38" s="106" t="s">
        <v>160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36">
        <f>+P39+P40</f>
        <v>154</v>
      </c>
      <c r="Q38" s="107"/>
      <c r="R38" s="107"/>
      <c r="S38" s="107"/>
      <c r="T38" s="107"/>
      <c r="U38" s="107"/>
      <c r="V38" s="107"/>
      <c r="W38" s="107"/>
      <c r="X38" s="84"/>
    </row>
    <row r="39" spans="1:25" s="115" customFormat="1" ht="45" x14ac:dyDescent="0.25">
      <c r="A39" s="116" t="s">
        <v>152</v>
      </c>
      <c r="B39" s="84" t="s">
        <v>173</v>
      </c>
      <c r="C39" s="113"/>
      <c r="D39" s="113"/>
      <c r="E39" s="113"/>
      <c r="F39" s="113"/>
      <c r="G39" s="113"/>
      <c r="H39" s="113"/>
      <c r="I39" s="113"/>
      <c r="J39" s="83"/>
      <c r="K39" s="83"/>
      <c r="L39" s="83"/>
      <c r="M39" s="83"/>
      <c r="N39" s="83"/>
      <c r="O39" s="83"/>
      <c r="P39" s="142">
        <v>147</v>
      </c>
      <c r="Q39" s="83"/>
      <c r="R39" s="113"/>
      <c r="S39" s="113"/>
      <c r="T39" s="113"/>
      <c r="U39" s="113"/>
      <c r="V39" s="113"/>
      <c r="W39" s="83"/>
      <c r="X39" s="144" t="s">
        <v>249</v>
      </c>
    </row>
    <row r="40" spans="1:25" s="115" customFormat="1" ht="60" x14ac:dyDescent="0.25">
      <c r="A40" s="116" t="s">
        <v>152</v>
      </c>
      <c r="B40" s="129" t="s">
        <v>174</v>
      </c>
      <c r="C40" s="145"/>
      <c r="D40" s="113"/>
      <c r="E40" s="113"/>
      <c r="F40" s="113"/>
      <c r="G40" s="113"/>
      <c r="H40" s="113"/>
      <c r="I40" s="113"/>
      <c r="J40" s="146"/>
      <c r="K40" s="82"/>
      <c r="L40" s="82"/>
      <c r="M40" s="82"/>
      <c r="N40" s="82"/>
      <c r="O40" s="82"/>
      <c r="P40" s="142">
        <v>7</v>
      </c>
      <c r="Q40" s="146"/>
      <c r="R40" s="82"/>
      <c r="S40" s="113"/>
      <c r="T40" s="113"/>
      <c r="U40" s="113"/>
      <c r="V40" s="113"/>
      <c r="W40" s="83"/>
      <c r="X40" s="84" t="s">
        <v>175</v>
      </c>
    </row>
    <row r="41" spans="1:25" s="115" customFormat="1" ht="30" hidden="1" x14ac:dyDescent="0.25">
      <c r="A41" s="147"/>
      <c r="B41" s="129" t="s">
        <v>144</v>
      </c>
      <c r="C41" s="145"/>
      <c r="D41" s="113"/>
      <c r="E41" s="113"/>
      <c r="F41" s="113"/>
      <c r="G41" s="113"/>
      <c r="H41" s="113"/>
      <c r="I41" s="113"/>
      <c r="J41" s="146"/>
      <c r="K41" s="82"/>
      <c r="L41" s="82"/>
      <c r="M41" s="82"/>
      <c r="N41" s="82"/>
      <c r="O41" s="82"/>
      <c r="P41" s="136"/>
      <c r="Q41" s="146"/>
      <c r="R41" s="82"/>
      <c r="S41" s="113"/>
      <c r="T41" s="113"/>
      <c r="U41" s="113"/>
      <c r="V41" s="113"/>
      <c r="W41" s="83"/>
      <c r="X41" s="84"/>
    </row>
    <row r="42" spans="1:25" s="115" customFormat="1" ht="30" hidden="1" x14ac:dyDescent="0.25">
      <c r="A42" s="147"/>
      <c r="B42" s="129" t="s">
        <v>145</v>
      </c>
      <c r="C42" s="145"/>
      <c r="D42" s="113"/>
      <c r="E42" s="113"/>
      <c r="F42" s="113"/>
      <c r="G42" s="113"/>
      <c r="H42" s="113"/>
      <c r="I42" s="113"/>
      <c r="J42" s="83"/>
      <c r="K42" s="82"/>
      <c r="L42" s="82"/>
      <c r="M42" s="82"/>
      <c r="N42" s="82"/>
      <c r="O42" s="82"/>
      <c r="P42" s="136"/>
      <c r="Q42" s="83"/>
      <c r="R42" s="82"/>
      <c r="S42" s="113"/>
      <c r="T42" s="113"/>
      <c r="U42" s="113"/>
      <c r="V42" s="113"/>
      <c r="W42" s="83"/>
      <c r="X42" s="84"/>
    </row>
    <row r="43" spans="1:25" s="115" customFormat="1" ht="60" hidden="1" x14ac:dyDescent="0.25">
      <c r="A43" s="147"/>
      <c r="B43" s="129" t="s">
        <v>146</v>
      </c>
      <c r="C43" s="145"/>
      <c r="D43" s="113"/>
      <c r="E43" s="113"/>
      <c r="F43" s="113"/>
      <c r="G43" s="113"/>
      <c r="H43" s="113"/>
      <c r="I43" s="113"/>
      <c r="J43" s="83"/>
      <c r="K43" s="82"/>
      <c r="L43" s="82"/>
      <c r="M43" s="82"/>
      <c r="N43" s="82"/>
      <c r="O43" s="82"/>
      <c r="P43" s="136"/>
      <c r="Q43" s="83"/>
      <c r="R43" s="82"/>
      <c r="S43" s="113"/>
      <c r="T43" s="113"/>
      <c r="U43" s="113"/>
      <c r="V43" s="113"/>
      <c r="W43" s="83"/>
      <c r="X43" s="84"/>
    </row>
    <row r="44" spans="1:25" s="115" customFormat="1" hidden="1" x14ac:dyDescent="0.25">
      <c r="A44" s="111"/>
      <c r="B44" s="84" t="s">
        <v>147</v>
      </c>
      <c r="C44" s="113"/>
      <c r="D44" s="83"/>
      <c r="E44" s="83"/>
      <c r="F44" s="83"/>
      <c r="G44" s="83"/>
      <c r="H44" s="83"/>
      <c r="I44" s="83"/>
      <c r="J44" s="146"/>
      <c r="K44" s="83"/>
      <c r="L44" s="83"/>
      <c r="M44" s="83"/>
      <c r="N44" s="83"/>
      <c r="O44" s="83"/>
      <c r="P44" s="136"/>
      <c r="Q44" s="146"/>
      <c r="R44" s="83"/>
      <c r="S44" s="83"/>
      <c r="T44" s="83"/>
      <c r="U44" s="83"/>
      <c r="V44" s="83"/>
      <c r="W44" s="83"/>
      <c r="X44" s="148"/>
    </row>
    <row r="45" spans="1:25" s="115" customFormat="1" ht="30" hidden="1" x14ac:dyDescent="0.25">
      <c r="A45" s="111"/>
      <c r="B45" s="112" t="s">
        <v>132</v>
      </c>
      <c r="C45" s="113"/>
      <c r="D45" s="113"/>
      <c r="E45" s="113"/>
      <c r="F45" s="113"/>
      <c r="G45" s="113"/>
      <c r="H45" s="113"/>
      <c r="I45" s="113"/>
      <c r="J45" s="83"/>
      <c r="K45" s="83"/>
      <c r="L45" s="83"/>
      <c r="M45" s="83"/>
      <c r="N45" s="83"/>
      <c r="O45" s="83"/>
      <c r="P45" s="136"/>
      <c r="Q45" s="83"/>
      <c r="R45" s="113"/>
      <c r="S45" s="113"/>
      <c r="T45" s="113"/>
      <c r="U45" s="113"/>
      <c r="V45" s="113"/>
      <c r="W45" s="83"/>
      <c r="X45" s="149"/>
    </row>
    <row r="46" spans="1:25" s="152" customFormat="1" hidden="1" x14ac:dyDescent="0.25">
      <c r="A46" s="150"/>
      <c r="B46" s="84" t="s">
        <v>148</v>
      </c>
      <c r="C46" s="151"/>
      <c r="D46" s="151"/>
      <c r="E46" s="151"/>
      <c r="F46" s="151"/>
      <c r="G46" s="151"/>
      <c r="H46" s="151"/>
      <c r="I46" s="151"/>
      <c r="J46" s="146"/>
      <c r="K46" s="82"/>
      <c r="L46" s="82"/>
      <c r="M46" s="82"/>
      <c r="N46" s="82"/>
      <c r="O46" s="82"/>
      <c r="P46" s="136"/>
      <c r="Q46" s="146"/>
      <c r="R46" s="151"/>
      <c r="S46" s="151"/>
      <c r="T46" s="151"/>
      <c r="U46" s="151"/>
      <c r="V46" s="151"/>
      <c r="W46" s="83"/>
      <c r="X46" s="149"/>
    </row>
    <row r="47" spans="1:25" s="110" customFormat="1" x14ac:dyDescent="0.25">
      <c r="A47" s="105" t="s">
        <v>6</v>
      </c>
      <c r="B47" s="106" t="s">
        <v>12</v>
      </c>
      <c r="C47" s="107"/>
      <c r="D47" s="107"/>
      <c r="E47" s="107"/>
      <c r="F47" s="107"/>
      <c r="G47" s="107"/>
      <c r="H47" s="107"/>
      <c r="I47" s="107"/>
      <c r="J47" s="107" t="e">
        <f>SUM(#REF!)</f>
        <v>#REF!</v>
      </c>
      <c r="K47" s="107"/>
      <c r="L47" s="107"/>
      <c r="M47" s="107"/>
      <c r="N47" s="107"/>
      <c r="O47" s="107"/>
      <c r="P47" s="136">
        <f>SUM(P49:W49)</f>
        <v>28</v>
      </c>
      <c r="Q47" s="107" t="e">
        <f>SUM(#REF!)</f>
        <v>#REF!</v>
      </c>
      <c r="R47" s="107"/>
      <c r="S47" s="107"/>
      <c r="T47" s="107"/>
      <c r="U47" s="107"/>
      <c r="V47" s="107"/>
      <c r="W47" s="107">
        <f t="shared" ref="W47:W55" si="4">P47</f>
        <v>28</v>
      </c>
      <c r="X47" s="153" t="s">
        <v>151</v>
      </c>
      <c r="Y47" s="110" t="e">
        <f>+P47+#REF!</f>
        <v>#REF!</v>
      </c>
    </row>
    <row r="48" spans="1:25" s="110" customFormat="1" x14ac:dyDescent="0.25">
      <c r="A48" s="105">
        <v>1</v>
      </c>
      <c r="B48" s="106" t="s">
        <v>184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36">
        <f>+P49</f>
        <v>28</v>
      </c>
      <c r="Q48" s="107"/>
      <c r="R48" s="107"/>
      <c r="S48" s="107"/>
      <c r="T48" s="107"/>
      <c r="U48" s="107"/>
      <c r="V48" s="107"/>
      <c r="W48" s="107"/>
      <c r="X48" s="153"/>
    </row>
    <row r="49" spans="1:24" s="140" customFormat="1" ht="30" x14ac:dyDescent="0.25">
      <c r="A49" s="116" t="s">
        <v>152</v>
      </c>
      <c r="B49" s="129" t="s">
        <v>183</v>
      </c>
      <c r="C49" s="113"/>
      <c r="D49" s="130"/>
      <c r="E49" s="130"/>
      <c r="F49" s="130"/>
      <c r="G49" s="130"/>
      <c r="H49" s="130"/>
      <c r="I49" s="130"/>
      <c r="J49" s="83"/>
      <c r="K49" s="83"/>
      <c r="L49" s="83"/>
      <c r="M49" s="83"/>
      <c r="N49" s="83"/>
      <c r="O49" s="83"/>
      <c r="P49" s="142">
        <v>28</v>
      </c>
      <c r="Q49" s="83"/>
      <c r="R49" s="113"/>
      <c r="S49" s="113"/>
      <c r="T49" s="113"/>
      <c r="U49" s="113"/>
      <c r="V49" s="113"/>
      <c r="W49" s="83"/>
      <c r="X49" s="84" t="s">
        <v>191</v>
      </c>
    </row>
    <row r="50" spans="1:24" s="161" customFormat="1" ht="30" hidden="1" x14ac:dyDescent="0.25">
      <c r="A50" s="154"/>
      <c r="B50" s="155" t="s">
        <v>150</v>
      </c>
      <c r="C50" s="156"/>
      <c r="D50" s="157"/>
      <c r="E50" s="157"/>
      <c r="F50" s="157"/>
      <c r="G50" s="157"/>
      <c r="H50" s="157"/>
      <c r="I50" s="157"/>
      <c r="J50" s="158"/>
      <c r="K50" s="158"/>
      <c r="L50" s="158"/>
      <c r="M50" s="158"/>
      <c r="N50" s="158"/>
      <c r="O50" s="158"/>
      <c r="P50" s="136"/>
      <c r="Q50" s="159"/>
      <c r="R50" s="159"/>
      <c r="S50" s="159"/>
      <c r="T50" s="159"/>
      <c r="U50" s="159"/>
      <c r="V50" s="159"/>
      <c r="W50" s="107"/>
      <c r="X50" s="160"/>
    </row>
    <row r="51" spans="1:24" s="115" customFormat="1" x14ac:dyDescent="0.25">
      <c r="A51" s="105" t="s">
        <v>7</v>
      </c>
      <c r="B51" s="106" t="s">
        <v>14</v>
      </c>
      <c r="C51" s="107"/>
      <c r="D51" s="107"/>
      <c r="E51" s="107"/>
      <c r="F51" s="107"/>
      <c r="G51" s="107"/>
      <c r="H51" s="107"/>
      <c r="I51" s="107"/>
      <c r="J51" s="107">
        <f>J52</f>
        <v>0</v>
      </c>
      <c r="K51" s="107"/>
      <c r="L51" s="107"/>
      <c r="M51" s="107"/>
      <c r="N51" s="107"/>
      <c r="O51" s="107"/>
      <c r="P51" s="136">
        <f>SUM(P52:P54)</f>
        <v>68</v>
      </c>
      <c r="Q51" s="107">
        <f>Q52</f>
        <v>0</v>
      </c>
      <c r="R51" s="107"/>
      <c r="S51" s="107"/>
      <c r="T51" s="107"/>
      <c r="U51" s="107"/>
      <c r="V51" s="107"/>
      <c r="W51" s="107">
        <f t="shared" si="4"/>
        <v>68</v>
      </c>
      <c r="X51" s="109">
        <f>+SUM(X57:X57)</f>
        <v>0</v>
      </c>
    </row>
    <row r="52" spans="1:24" s="115" customFormat="1" ht="30" hidden="1" x14ac:dyDescent="0.25">
      <c r="A52" s="111"/>
      <c r="B52" s="162" t="s">
        <v>149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136"/>
      <c r="Q52" s="83"/>
      <c r="R52" s="83"/>
      <c r="S52" s="83"/>
      <c r="T52" s="83"/>
      <c r="U52" s="83"/>
      <c r="V52" s="83"/>
      <c r="W52" s="83"/>
      <c r="X52" s="148"/>
    </row>
    <row r="53" spans="1:24" s="85" customFormat="1" ht="133.5" customHeight="1" x14ac:dyDescent="0.25">
      <c r="A53" s="77" t="s">
        <v>152</v>
      </c>
      <c r="B53" s="84" t="s">
        <v>177</v>
      </c>
      <c r="C53" s="113"/>
      <c r="D53" s="80"/>
      <c r="E53" s="80"/>
      <c r="F53" s="80"/>
      <c r="G53" s="80"/>
      <c r="H53" s="80"/>
      <c r="I53" s="80"/>
      <c r="J53" s="81"/>
      <c r="K53" s="82"/>
      <c r="L53" s="82"/>
      <c r="M53" s="82"/>
      <c r="N53" s="82"/>
      <c r="O53" s="82"/>
      <c r="P53" s="142">
        <v>40</v>
      </c>
      <c r="Q53" s="81"/>
      <c r="R53" s="80"/>
      <c r="S53" s="80"/>
      <c r="T53" s="80"/>
      <c r="U53" s="80"/>
      <c r="V53" s="80"/>
      <c r="W53" s="83"/>
      <c r="X53" s="84" t="s">
        <v>178</v>
      </c>
    </row>
    <row r="54" spans="1:24" s="85" customFormat="1" ht="46.5" customHeight="1" x14ac:dyDescent="0.25">
      <c r="A54" s="77" t="s">
        <v>152</v>
      </c>
      <c r="B54" s="84" t="s">
        <v>176</v>
      </c>
      <c r="C54" s="113"/>
      <c r="D54" s="80"/>
      <c r="E54" s="80"/>
      <c r="F54" s="80"/>
      <c r="G54" s="80"/>
      <c r="H54" s="80"/>
      <c r="I54" s="80"/>
      <c r="J54" s="81"/>
      <c r="K54" s="82"/>
      <c r="L54" s="82"/>
      <c r="M54" s="82"/>
      <c r="N54" s="82"/>
      <c r="O54" s="82"/>
      <c r="P54" s="142">
        <f>3.8+16.2+6+2</f>
        <v>28</v>
      </c>
      <c r="Q54" s="81"/>
      <c r="R54" s="80"/>
      <c r="S54" s="80"/>
      <c r="T54" s="80"/>
      <c r="U54" s="80"/>
      <c r="V54" s="80"/>
      <c r="W54" s="83"/>
      <c r="X54" s="163" t="s">
        <v>251</v>
      </c>
    </row>
    <row r="55" spans="1:24" s="115" customFormat="1" x14ac:dyDescent="0.25">
      <c r="A55" s="105" t="s">
        <v>8</v>
      </c>
      <c r="B55" s="106" t="s">
        <v>134</v>
      </c>
      <c r="C55" s="107"/>
      <c r="D55" s="107"/>
      <c r="E55" s="107"/>
      <c r="F55" s="107"/>
      <c r="G55" s="107"/>
      <c r="H55" s="107"/>
      <c r="I55" s="107"/>
      <c r="J55" s="107">
        <f>J57+J58</f>
        <v>0</v>
      </c>
      <c r="K55" s="107"/>
      <c r="L55" s="107"/>
      <c r="M55" s="107"/>
      <c r="N55" s="107"/>
      <c r="O55" s="107"/>
      <c r="P55" s="136">
        <f>P57+P58+P56</f>
        <v>72</v>
      </c>
      <c r="Q55" s="107">
        <f>Q57+Q58</f>
        <v>0</v>
      </c>
      <c r="R55" s="107"/>
      <c r="S55" s="107"/>
      <c r="T55" s="107"/>
      <c r="U55" s="107"/>
      <c r="V55" s="107"/>
      <c r="W55" s="107">
        <f t="shared" si="4"/>
        <v>72</v>
      </c>
      <c r="X55" s="109"/>
    </row>
    <row r="56" spans="1:24" s="115" customFormat="1" ht="60" x14ac:dyDescent="0.25">
      <c r="A56" s="111" t="s">
        <v>152</v>
      </c>
      <c r="B56" s="78" t="s">
        <v>162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142">
        <v>30</v>
      </c>
      <c r="Q56" s="83"/>
      <c r="R56" s="83"/>
      <c r="S56" s="83"/>
      <c r="T56" s="83"/>
      <c r="U56" s="83"/>
      <c r="V56" s="83"/>
      <c r="W56" s="83"/>
      <c r="X56" s="148" t="s">
        <v>168</v>
      </c>
    </row>
    <row r="57" spans="1:24" s="115" customFormat="1" ht="60" x14ac:dyDescent="0.25">
      <c r="A57" s="116" t="s">
        <v>152</v>
      </c>
      <c r="B57" s="145" t="s">
        <v>180</v>
      </c>
      <c r="C57" s="113"/>
      <c r="D57" s="113"/>
      <c r="E57" s="113"/>
      <c r="F57" s="113"/>
      <c r="G57" s="113"/>
      <c r="H57" s="113"/>
      <c r="I57" s="113"/>
      <c r="J57" s="83"/>
      <c r="K57" s="82"/>
      <c r="L57" s="82"/>
      <c r="M57" s="82"/>
      <c r="N57" s="82"/>
      <c r="O57" s="82"/>
      <c r="P57" s="142">
        <v>12</v>
      </c>
      <c r="Q57" s="83"/>
      <c r="R57" s="113"/>
      <c r="S57" s="113"/>
      <c r="T57" s="113"/>
      <c r="U57" s="113"/>
      <c r="V57" s="113"/>
      <c r="W57" s="83"/>
      <c r="X57" s="164" t="s">
        <v>181</v>
      </c>
    </row>
    <row r="58" spans="1:24" s="168" customFormat="1" ht="45" x14ac:dyDescent="0.25">
      <c r="A58" s="116" t="s">
        <v>152</v>
      </c>
      <c r="B58" s="166" t="s">
        <v>179</v>
      </c>
      <c r="C58" s="167"/>
      <c r="D58" s="167"/>
      <c r="E58" s="167"/>
      <c r="F58" s="167"/>
      <c r="G58" s="167"/>
      <c r="H58" s="167"/>
      <c r="I58" s="167"/>
      <c r="J58" s="83"/>
      <c r="K58" s="167"/>
      <c r="L58" s="167"/>
      <c r="M58" s="167"/>
      <c r="N58" s="167"/>
      <c r="O58" s="167"/>
      <c r="P58" s="142">
        <v>30</v>
      </c>
      <c r="Q58" s="81"/>
      <c r="R58" s="80"/>
      <c r="S58" s="80"/>
      <c r="T58" s="80"/>
      <c r="U58" s="80"/>
      <c r="V58" s="80"/>
      <c r="W58" s="83"/>
      <c r="X58" s="84" t="s">
        <v>182</v>
      </c>
    </row>
  </sheetData>
  <mergeCells count="3">
    <mergeCell ref="V4:X4"/>
    <mergeCell ref="A3:X3"/>
    <mergeCell ref="A2:X2"/>
  </mergeCells>
  <phoneticPr fontId="19" type="noConversion"/>
  <pageMargins left="0.70866141732283472" right="0.47244094488188981" top="0.39370078740157483" bottom="0.59055118110236227" header="0.31496062992125984" footer="0.31496062992125984"/>
  <pageSetup paperSize="9"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6FA1-CC29-4D0F-A133-B9467F0EAC3C}">
  <dimension ref="A1:AP39"/>
  <sheetViews>
    <sheetView view="pageBreakPreview" zoomScale="84" zoomScaleNormal="100" zoomScaleSheetLayoutView="84" workbookViewId="0">
      <selection activeCell="I5" sqref="I5:R5"/>
    </sheetView>
  </sheetViews>
  <sheetFormatPr defaultRowHeight="15.75" x14ac:dyDescent="0.25"/>
  <cols>
    <col min="1" max="1" width="4" customWidth="1"/>
    <col min="2" max="2" width="15.75" customWidth="1"/>
    <col min="3" max="3" width="0" hidden="1" customWidth="1"/>
    <col min="4" max="5" width="7.5" customWidth="1"/>
    <col min="6" max="6" width="10.25" bestFit="1" customWidth="1"/>
    <col min="7" max="7" width="10.125" customWidth="1"/>
    <col min="8" max="8" width="9.875" bestFit="1" customWidth="1"/>
    <col min="9" max="9" width="8.375" bestFit="1" customWidth="1"/>
    <col min="10" max="12" width="8.125" bestFit="1" customWidth="1"/>
    <col min="13" max="13" width="9.875" bestFit="1" customWidth="1"/>
    <col min="14" max="14" width="8.375" bestFit="1" customWidth="1"/>
    <col min="15" max="15" width="9.875" bestFit="1" customWidth="1"/>
    <col min="16" max="17" width="8.125" bestFit="1" customWidth="1"/>
    <col min="18" max="18" width="8.75" customWidth="1"/>
    <col min="19" max="19" width="8.375" bestFit="1" customWidth="1"/>
    <col min="20" max="20" width="9.625" customWidth="1"/>
    <col min="21" max="21" width="9.5" customWidth="1"/>
    <col min="22" max="23" width="7" customWidth="1"/>
    <col min="24" max="24" width="7.75" customWidth="1"/>
    <col min="25" max="42" width="7" customWidth="1"/>
  </cols>
  <sheetData>
    <row r="1" spans="1:42" x14ac:dyDescent="0.25">
      <c r="T1" s="213" t="s">
        <v>247</v>
      </c>
      <c r="U1" s="213"/>
    </row>
    <row r="2" spans="1:42" ht="44.25" customHeight="1" x14ac:dyDescent="0.25">
      <c r="A2" s="214" t="s">
        <v>248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169"/>
      <c r="W2" s="169"/>
      <c r="X2" s="169"/>
      <c r="Y2" s="169"/>
      <c r="Z2" s="170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 ht="15.75" customHeight="1" x14ac:dyDescent="0.25">
      <c r="A3" s="171"/>
      <c r="B3" s="169"/>
      <c r="C3" s="169"/>
      <c r="D3" s="169"/>
      <c r="E3" s="172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71" t="s">
        <v>192</v>
      </c>
      <c r="V3" s="169"/>
      <c r="W3" s="169"/>
      <c r="X3" s="169"/>
      <c r="Y3" s="169"/>
      <c r="Z3" s="170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</row>
    <row r="4" spans="1:42" ht="24" customHeight="1" x14ac:dyDescent="0.25">
      <c r="A4" s="216" t="s">
        <v>1</v>
      </c>
      <c r="B4" s="216" t="s">
        <v>193</v>
      </c>
      <c r="C4" s="173"/>
      <c r="D4" s="216" t="s">
        <v>194</v>
      </c>
      <c r="E4" s="217" t="s">
        <v>195</v>
      </c>
      <c r="F4" s="216" t="s">
        <v>196</v>
      </c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 t="s">
        <v>197</v>
      </c>
      <c r="U4" s="216"/>
      <c r="V4" s="174"/>
      <c r="W4" s="174"/>
      <c r="X4" s="174"/>
      <c r="Y4" s="174"/>
      <c r="Z4" s="175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</row>
    <row r="5" spans="1:42" ht="37.5" customHeight="1" x14ac:dyDescent="0.25">
      <c r="A5" s="216"/>
      <c r="B5" s="216"/>
      <c r="C5" s="173"/>
      <c r="D5" s="216"/>
      <c r="E5" s="217"/>
      <c r="F5" s="216" t="s">
        <v>198</v>
      </c>
      <c r="G5" s="216" t="s">
        <v>199</v>
      </c>
      <c r="H5" s="216" t="s">
        <v>200</v>
      </c>
      <c r="I5" s="218" t="s">
        <v>33</v>
      </c>
      <c r="J5" s="218"/>
      <c r="K5" s="218"/>
      <c r="L5" s="218"/>
      <c r="M5" s="218"/>
      <c r="N5" s="218"/>
      <c r="O5" s="218"/>
      <c r="P5" s="218"/>
      <c r="Q5" s="218"/>
      <c r="R5" s="218"/>
      <c r="S5" s="216" t="s">
        <v>201</v>
      </c>
      <c r="T5" s="216" t="s">
        <v>202</v>
      </c>
      <c r="U5" s="216" t="s">
        <v>203</v>
      </c>
      <c r="V5" s="219" t="s">
        <v>204</v>
      </c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 t="s">
        <v>205</v>
      </c>
      <c r="AL5" s="220" t="s">
        <v>206</v>
      </c>
      <c r="AM5" s="220" t="s">
        <v>207</v>
      </c>
      <c r="AN5" s="220" t="s">
        <v>208</v>
      </c>
      <c r="AO5" s="221" t="s">
        <v>209</v>
      </c>
      <c r="AP5" s="221" t="s">
        <v>210</v>
      </c>
    </row>
    <row r="6" spans="1:42" ht="99.75" customHeight="1" x14ac:dyDescent="0.25">
      <c r="A6" s="216"/>
      <c r="B6" s="216"/>
      <c r="C6" s="173"/>
      <c r="D6" s="216"/>
      <c r="E6" s="217"/>
      <c r="F6" s="216"/>
      <c r="G6" s="216"/>
      <c r="H6" s="216"/>
      <c r="I6" s="173" t="s">
        <v>211</v>
      </c>
      <c r="J6" s="173" t="s">
        <v>212</v>
      </c>
      <c r="K6" s="173" t="s">
        <v>213</v>
      </c>
      <c r="L6" s="173" t="s">
        <v>214</v>
      </c>
      <c r="M6" s="173" t="s">
        <v>215</v>
      </c>
      <c r="N6" s="173" t="s">
        <v>216</v>
      </c>
      <c r="O6" s="173" t="s">
        <v>217</v>
      </c>
      <c r="P6" s="173" t="s">
        <v>218</v>
      </c>
      <c r="Q6" s="173" t="s">
        <v>219</v>
      </c>
      <c r="R6" s="173" t="s">
        <v>220</v>
      </c>
      <c r="S6" s="216"/>
      <c r="T6" s="216"/>
      <c r="U6" s="216"/>
      <c r="V6" s="222" t="s">
        <v>221</v>
      </c>
      <c r="W6" s="223" t="s">
        <v>222</v>
      </c>
      <c r="X6" s="224" t="s">
        <v>223</v>
      </c>
      <c r="Y6" s="173" t="s">
        <v>219</v>
      </c>
      <c r="Z6" s="176" t="s">
        <v>220</v>
      </c>
      <c r="AA6" s="177" t="s">
        <v>214</v>
      </c>
      <c r="AB6" s="173" t="s">
        <v>218</v>
      </c>
      <c r="AC6" s="220" t="s">
        <v>224</v>
      </c>
      <c r="AD6" s="220" t="s">
        <v>225</v>
      </c>
      <c r="AE6" s="220" t="s">
        <v>226</v>
      </c>
      <c r="AF6" s="220" t="s">
        <v>227</v>
      </c>
      <c r="AG6" s="225" t="s">
        <v>228</v>
      </c>
      <c r="AH6" s="220" t="s">
        <v>229</v>
      </c>
      <c r="AI6" s="220" t="s">
        <v>230</v>
      </c>
      <c r="AJ6" s="220" t="s">
        <v>231</v>
      </c>
      <c r="AK6" s="220"/>
      <c r="AL6" s="220"/>
      <c r="AM6" s="220"/>
      <c r="AN6" s="220"/>
      <c r="AO6" s="221"/>
      <c r="AP6" s="221"/>
    </row>
    <row r="7" spans="1:42" s="207" customFormat="1" ht="37.5" customHeight="1" x14ac:dyDescent="0.25">
      <c r="A7" s="199">
        <v>1</v>
      </c>
      <c r="B7" s="200" t="s">
        <v>232</v>
      </c>
      <c r="C7" s="200"/>
      <c r="D7" s="199">
        <v>3</v>
      </c>
      <c r="E7" s="201">
        <f>D7+1</f>
        <v>4</v>
      </c>
      <c r="F7" s="199" t="s">
        <v>233</v>
      </c>
      <c r="G7" s="199">
        <v>6</v>
      </c>
      <c r="H7" s="202" t="s">
        <v>234</v>
      </c>
      <c r="I7" s="199">
        <v>8</v>
      </c>
      <c r="J7" s="199">
        <f t="shared" ref="J7:S7" si="0">I7+1</f>
        <v>9</v>
      </c>
      <c r="K7" s="199">
        <f t="shared" si="0"/>
        <v>10</v>
      </c>
      <c r="L7" s="199">
        <f t="shared" si="0"/>
        <v>11</v>
      </c>
      <c r="M7" s="199">
        <f t="shared" si="0"/>
        <v>12</v>
      </c>
      <c r="N7" s="199">
        <f t="shared" si="0"/>
        <v>13</v>
      </c>
      <c r="O7" s="199">
        <f t="shared" si="0"/>
        <v>14</v>
      </c>
      <c r="P7" s="199">
        <f t="shared" si="0"/>
        <v>15</v>
      </c>
      <c r="Q7" s="199">
        <f t="shared" si="0"/>
        <v>16</v>
      </c>
      <c r="R7" s="199">
        <f t="shared" si="0"/>
        <v>17</v>
      </c>
      <c r="S7" s="199">
        <f t="shared" si="0"/>
        <v>18</v>
      </c>
      <c r="T7" s="203" t="s">
        <v>235</v>
      </c>
      <c r="U7" s="203" t="s">
        <v>236</v>
      </c>
      <c r="V7" s="222"/>
      <c r="W7" s="223"/>
      <c r="X7" s="224"/>
      <c r="Y7" s="204"/>
      <c r="Z7" s="205"/>
      <c r="AA7" s="206"/>
      <c r="AB7" s="204"/>
      <c r="AC7" s="220"/>
      <c r="AD7" s="220"/>
      <c r="AE7" s="220"/>
      <c r="AF7" s="220"/>
      <c r="AG7" s="225"/>
      <c r="AH7" s="220"/>
      <c r="AI7" s="220"/>
      <c r="AJ7" s="220"/>
      <c r="AK7" s="220"/>
      <c r="AL7" s="220"/>
      <c r="AM7" s="220"/>
      <c r="AN7" s="220"/>
      <c r="AO7" s="221"/>
      <c r="AP7" s="221"/>
    </row>
    <row r="8" spans="1:42" ht="38.25" x14ac:dyDescent="0.25">
      <c r="A8" s="208" t="s">
        <v>4</v>
      </c>
      <c r="B8" s="209" t="s">
        <v>237</v>
      </c>
      <c r="C8" s="209"/>
      <c r="D8" s="210">
        <f>SUM(D9:D16)</f>
        <v>0</v>
      </c>
      <c r="E8" s="211">
        <f>SUM(E9:E16)</f>
        <v>8</v>
      </c>
      <c r="F8" s="210">
        <f>SUM(F9:F16)</f>
        <v>1005.2991</v>
      </c>
      <c r="G8" s="210">
        <f>SUM(G9:G16)</f>
        <v>662.21999999999991</v>
      </c>
      <c r="H8" s="210">
        <f t="shared" ref="H8:U8" si="1">SUM(H9:H16)</f>
        <v>195.84629999999999</v>
      </c>
      <c r="I8" s="210">
        <f t="shared" si="1"/>
        <v>131.04</v>
      </c>
      <c r="J8" s="210">
        <f t="shared" si="1"/>
        <v>7.02</v>
      </c>
      <c r="K8" s="210">
        <f t="shared" si="1"/>
        <v>0</v>
      </c>
      <c r="L8" s="210">
        <f t="shared" si="1"/>
        <v>57.786299999999997</v>
      </c>
      <c r="M8" s="210">
        <f t="shared" si="1"/>
        <v>0</v>
      </c>
      <c r="N8" s="210">
        <f t="shared" si="1"/>
        <v>0</v>
      </c>
      <c r="O8" s="210">
        <f t="shared" si="1"/>
        <v>0</v>
      </c>
      <c r="P8" s="210">
        <f t="shared" si="1"/>
        <v>0</v>
      </c>
      <c r="Q8" s="210">
        <f t="shared" si="1"/>
        <v>0</v>
      </c>
      <c r="R8" s="210">
        <f t="shared" si="1"/>
        <v>0</v>
      </c>
      <c r="S8" s="210">
        <f>SUM(S9:S16)</f>
        <v>147.2328</v>
      </c>
      <c r="T8" s="210">
        <f t="shared" si="1"/>
        <v>28.299999999999997</v>
      </c>
      <c r="U8" s="210">
        <f t="shared" si="1"/>
        <v>8.3695000000000004</v>
      </c>
      <c r="V8" s="210">
        <f>SUM(V9:V16)</f>
        <v>28.299999999999997</v>
      </c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178">
        <v>2.34</v>
      </c>
      <c r="AP8" s="179">
        <v>10</v>
      </c>
    </row>
    <row r="9" spans="1:42" ht="39.75" customHeight="1" x14ac:dyDescent="0.25">
      <c r="A9" s="180">
        <v>1</v>
      </c>
      <c r="B9" s="181" t="s">
        <v>238</v>
      </c>
      <c r="C9" s="181"/>
      <c r="D9" s="182"/>
      <c r="E9" s="183">
        <v>1</v>
      </c>
      <c r="F9" s="184">
        <f t="shared" ref="F9:F16" si="2">+G9+H9+S9</f>
        <v>132.28487999999999</v>
      </c>
      <c r="G9" s="184">
        <f>+(V9)*AO9*AP9</f>
        <v>95.003999999999991</v>
      </c>
      <c r="H9" s="184">
        <f t="shared" ref="H9:H16" si="3">SUM(I9:R9)</f>
        <v>16.38</v>
      </c>
      <c r="I9" s="184">
        <f t="shared" ref="I9:I16" si="4">+AD9*AO9*AP9</f>
        <v>16.38</v>
      </c>
      <c r="J9" s="184">
        <f t="shared" ref="J9:J16" si="5">+W9*AO9*AP9</f>
        <v>0</v>
      </c>
      <c r="K9" s="184">
        <f t="shared" ref="K9:K16" si="6">+X9*AO9*AP9</f>
        <v>0</v>
      </c>
      <c r="L9" s="184">
        <f>+(V9+W9+X9+Y9)*AA9*AO9*AP9</f>
        <v>0</v>
      </c>
      <c r="M9" s="184">
        <f t="shared" ref="M9:M16" si="7">+(V9+W9+X9)*AO9*AP9*AG9</f>
        <v>0</v>
      </c>
      <c r="N9" s="184">
        <f t="shared" ref="N9:N16" si="8">+AE9*AO9*AP9</f>
        <v>0</v>
      </c>
      <c r="O9" s="184">
        <f>+(V9+W9+X9)*AO9*AP9*AF9</f>
        <v>0</v>
      </c>
      <c r="P9" s="184">
        <f t="shared" ref="P9:P16" si="9">+AB9*AO9*AP9</f>
        <v>0</v>
      </c>
      <c r="Q9" s="184">
        <f t="shared" ref="Q9:Q16" si="10">+Y9*AO9*AP9</f>
        <v>0</v>
      </c>
      <c r="R9" s="184">
        <f t="shared" ref="R9:R16" si="11">+Z9*AO9*AP9</f>
        <v>0</v>
      </c>
      <c r="S9" s="184">
        <f t="shared" ref="S9:S16" si="12">+(V9+W9+X9+Y9)*AO9*AP9*22%</f>
        <v>20.900879999999997</v>
      </c>
      <c r="T9" s="184">
        <f t="shared" ref="T9:T16" si="13">+G9/E9/10/2.34</f>
        <v>4.0599999999999996</v>
      </c>
      <c r="U9" s="184">
        <f t="shared" ref="U9:U16" si="14">+H9/E9/10/2.34</f>
        <v>0.7</v>
      </c>
      <c r="V9" s="185">
        <v>4.0599999999999996</v>
      </c>
      <c r="W9" s="186"/>
      <c r="X9" s="187"/>
      <c r="Y9" s="187"/>
      <c r="Z9" s="188"/>
      <c r="AA9" s="189"/>
      <c r="AB9" s="187"/>
      <c r="AC9" s="187"/>
      <c r="AD9" s="190">
        <v>0.7</v>
      </c>
      <c r="AE9" s="191"/>
      <c r="AF9" s="190">
        <v>0</v>
      </c>
      <c r="AG9" s="192"/>
      <c r="AH9" s="187"/>
      <c r="AI9" s="187"/>
      <c r="AJ9" s="193"/>
      <c r="AK9" s="187"/>
      <c r="AL9" s="187"/>
      <c r="AM9" s="187"/>
      <c r="AN9" s="187"/>
      <c r="AO9" s="178">
        <f t="shared" ref="AO9:AO16" si="15">+AO8</f>
        <v>2.34</v>
      </c>
      <c r="AP9" s="179">
        <v>10</v>
      </c>
    </row>
    <row r="10" spans="1:42" ht="39.75" customHeight="1" x14ac:dyDescent="0.25">
      <c r="A10" s="180">
        <v>2</v>
      </c>
      <c r="B10" s="181" t="s">
        <v>239</v>
      </c>
      <c r="C10" s="181"/>
      <c r="D10" s="182"/>
      <c r="E10" s="183">
        <v>1</v>
      </c>
      <c r="F10" s="184">
        <f t="shared" si="2"/>
        <v>126.57527999999998</v>
      </c>
      <c r="G10" s="184">
        <f t="shared" ref="G10:G16" si="16">+(V10)*AO10*AP10</f>
        <v>90.323999999999984</v>
      </c>
      <c r="H10" s="184">
        <f t="shared" si="3"/>
        <v>16.38</v>
      </c>
      <c r="I10" s="184">
        <f t="shared" si="4"/>
        <v>16.38</v>
      </c>
      <c r="J10" s="184">
        <f t="shared" si="5"/>
        <v>0</v>
      </c>
      <c r="K10" s="184">
        <f t="shared" si="6"/>
        <v>0</v>
      </c>
      <c r="L10" s="184">
        <f t="shared" ref="L10:L16" si="17">+(V10+W10+X10+Y10)*AA10*AO10*AP10</f>
        <v>0</v>
      </c>
      <c r="M10" s="184">
        <f t="shared" si="7"/>
        <v>0</v>
      </c>
      <c r="N10" s="184">
        <f t="shared" si="8"/>
        <v>0</v>
      </c>
      <c r="O10" s="184">
        <f t="shared" ref="O10:O16" si="18">+(V10+W10+X10)*AO10*AP10*AF10</f>
        <v>0</v>
      </c>
      <c r="P10" s="184">
        <f t="shared" si="9"/>
        <v>0</v>
      </c>
      <c r="Q10" s="184">
        <f t="shared" si="10"/>
        <v>0</v>
      </c>
      <c r="R10" s="184">
        <f t="shared" si="11"/>
        <v>0</v>
      </c>
      <c r="S10" s="184">
        <f t="shared" si="12"/>
        <v>19.871279999999995</v>
      </c>
      <c r="T10" s="184">
        <f t="shared" si="13"/>
        <v>3.86</v>
      </c>
      <c r="U10" s="184">
        <f t="shared" si="14"/>
        <v>0.7</v>
      </c>
      <c r="V10" s="185">
        <v>3.86</v>
      </c>
      <c r="W10" s="186"/>
      <c r="X10" s="187"/>
      <c r="Y10" s="187"/>
      <c r="Z10" s="188"/>
      <c r="AA10" s="194"/>
      <c r="AB10" s="187"/>
      <c r="AC10" s="187"/>
      <c r="AD10" s="190">
        <v>0.7</v>
      </c>
      <c r="AE10" s="191"/>
      <c r="AF10" s="190">
        <v>0</v>
      </c>
      <c r="AG10" s="192"/>
      <c r="AH10" s="187"/>
      <c r="AI10" s="187"/>
      <c r="AJ10" s="193"/>
      <c r="AK10" s="187"/>
      <c r="AL10" s="187"/>
      <c r="AM10" s="187"/>
      <c r="AN10" s="187"/>
      <c r="AO10" s="178">
        <f t="shared" si="15"/>
        <v>2.34</v>
      </c>
      <c r="AP10" s="179">
        <v>10</v>
      </c>
    </row>
    <row r="11" spans="1:42" ht="39.75" customHeight="1" x14ac:dyDescent="0.25">
      <c r="A11" s="180">
        <v>3</v>
      </c>
      <c r="B11" s="181" t="s">
        <v>240</v>
      </c>
      <c r="C11" s="181"/>
      <c r="D11" s="182"/>
      <c r="E11" s="183">
        <v>1</v>
      </c>
      <c r="F11" s="184">
        <f t="shared" si="2"/>
        <v>83.18231999999999</v>
      </c>
      <c r="G11" s="184">
        <f t="shared" si="16"/>
        <v>54.755999999999993</v>
      </c>
      <c r="H11" s="184">
        <f t="shared" si="3"/>
        <v>16.38</v>
      </c>
      <c r="I11" s="184">
        <f t="shared" si="4"/>
        <v>16.38</v>
      </c>
      <c r="J11" s="184">
        <f t="shared" si="5"/>
        <v>0</v>
      </c>
      <c r="K11" s="184">
        <f t="shared" si="6"/>
        <v>0</v>
      </c>
      <c r="L11" s="184">
        <f t="shared" si="17"/>
        <v>0</v>
      </c>
      <c r="M11" s="184">
        <f t="shared" si="7"/>
        <v>0</v>
      </c>
      <c r="N11" s="184">
        <f t="shared" si="8"/>
        <v>0</v>
      </c>
      <c r="O11" s="184">
        <f t="shared" si="18"/>
        <v>0</v>
      </c>
      <c r="P11" s="184">
        <f t="shared" si="9"/>
        <v>0</v>
      </c>
      <c r="Q11" s="184">
        <f t="shared" si="10"/>
        <v>0</v>
      </c>
      <c r="R11" s="184">
        <f t="shared" si="11"/>
        <v>0</v>
      </c>
      <c r="S11" s="184">
        <f t="shared" si="12"/>
        <v>12.046319999999998</v>
      </c>
      <c r="T11" s="184">
        <f t="shared" si="13"/>
        <v>2.34</v>
      </c>
      <c r="U11" s="184">
        <f t="shared" si="14"/>
        <v>0.7</v>
      </c>
      <c r="V11" s="185">
        <v>2.34</v>
      </c>
      <c r="W11" s="186"/>
      <c r="X11" s="187"/>
      <c r="Y11" s="187"/>
      <c r="Z11" s="188"/>
      <c r="AA11" s="194"/>
      <c r="AB11" s="187"/>
      <c r="AC11" s="187"/>
      <c r="AD11" s="190">
        <v>0.7</v>
      </c>
      <c r="AE11" s="191"/>
      <c r="AF11" s="190">
        <v>0</v>
      </c>
      <c r="AG11" s="192"/>
      <c r="AH11" s="187"/>
      <c r="AI11" s="187"/>
      <c r="AJ11" s="193"/>
      <c r="AK11" s="187"/>
      <c r="AL11" s="187"/>
      <c r="AM11" s="187"/>
      <c r="AN11" s="187"/>
      <c r="AO11" s="178">
        <f t="shared" si="15"/>
        <v>2.34</v>
      </c>
      <c r="AP11" s="179">
        <v>10</v>
      </c>
    </row>
    <row r="12" spans="1:42" ht="39.75" customHeight="1" x14ac:dyDescent="0.25">
      <c r="A12" s="180">
        <v>4</v>
      </c>
      <c r="B12" s="181" t="s">
        <v>241</v>
      </c>
      <c r="C12" s="181"/>
      <c r="D12" s="182"/>
      <c r="E12" s="183">
        <v>1</v>
      </c>
      <c r="F12" s="184">
        <f t="shared" si="2"/>
        <v>102.02399999999999</v>
      </c>
      <c r="G12" s="184">
        <f t="shared" si="16"/>
        <v>70.199999999999989</v>
      </c>
      <c r="H12" s="184">
        <f t="shared" si="3"/>
        <v>16.38</v>
      </c>
      <c r="I12" s="184">
        <f t="shared" si="4"/>
        <v>16.38</v>
      </c>
      <c r="J12" s="184">
        <f t="shared" si="5"/>
        <v>0</v>
      </c>
      <c r="K12" s="184">
        <f t="shared" si="6"/>
        <v>0</v>
      </c>
      <c r="L12" s="184">
        <f t="shared" si="17"/>
        <v>0</v>
      </c>
      <c r="M12" s="184">
        <f t="shared" si="7"/>
        <v>0</v>
      </c>
      <c r="N12" s="184">
        <f t="shared" si="8"/>
        <v>0</v>
      </c>
      <c r="O12" s="184">
        <f t="shared" si="18"/>
        <v>0</v>
      </c>
      <c r="P12" s="184">
        <f t="shared" si="9"/>
        <v>0</v>
      </c>
      <c r="Q12" s="184">
        <f t="shared" si="10"/>
        <v>0</v>
      </c>
      <c r="R12" s="184">
        <f t="shared" si="11"/>
        <v>0</v>
      </c>
      <c r="S12" s="184">
        <f t="shared" si="12"/>
        <v>15.443999999999997</v>
      </c>
      <c r="T12" s="184">
        <f t="shared" si="13"/>
        <v>2.9999999999999996</v>
      </c>
      <c r="U12" s="184">
        <f t="shared" si="14"/>
        <v>0.7</v>
      </c>
      <c r="V12" s="185">
        <v>3</v>
      </c>
      <c r="W12" s="186"/>
      <c r="X12" s="187"/>
      <c r="Y12" s="187"/>
      <c r="Z12" s="188"/>
      <c r="AA12" s="194"/>
      <c r="AB12" s="187"/>
      <c r="AC12" s="187"/>
      <c r="AD12" s="190">
        <v>0.7</v>
      </c>
      <c r="AE12" s="191"/>
      <c r="AF12" s="190">
        <v>0</v>
      </c>
      <c r="AG12" s="192"/>
      <c r="AH12" s="187"/>
      <c r="AI12" s="187"/>
      <c r="AJ12" s="193"/>
      <c r="AK12" s="187"/>
      <c r="AL12" s="187"/>
      <c r="AM12" s="187"/>
      <c r="AN12" s="187"/>
      <c r="AO12" s="178">
        <f t="shared" si="15"/>
        <v>2.34</v>
      </c>
      <c r="AP12" s="179">
        <v>10</v>
      </c>
    </row>
    <row r="13" spans="1:42" ht="39.75" customHeight="1" x14ac:dyDescent="0.25">
      <c r="A13" s="180">
        <v>5</v>
      </c>
      <c r="B13" s="195" t="s">
        <v>242</v>
      </c>
      <c r="C13" s="195"/>
      <c r="D13" s="182"/>
      <c r="E13" s="183">
        <v>1</v>
      </c>
      <c r="F13" s="184">
        <f t="shared" si="2"/>
        <v>120.86567999999998</v>
      </c>
      <c r="G13" s="184">
        <f t="shared" si="16"/>
        <v>85.643999999999991</v>
      </c>
      <c r="H13" s="184">
        <f t="shared" si="3"/>
        <v>16.38</v>
      </c>
      <c r="I13" s="184">
        <f t="shared" si="4"/>
        <v>16.38</v>
      </c>
      <c r="J13" s="184">
        <f t="shared" si="5"/>
        <v>0</v>
      </c>
      <c r="K13" s="184">
        <f t="shared" si="6"/>
        <v>0</v>
      </c>
      <c r="L13" s="184">
        <f t="shared" si="17"/>
        <v>0</v>
      </c>
      <c r="M13" s="184">
        <f t="shared" si="7"/>
        <v>0</v>
      </c>
      <c r="N13" s="184">
        <f t="shared" si="8"/>
        <v>0</v>
      </c>
      <c r="O13" s="184">
        <f t="shared" si="18"/>
        <v>0</v>
      </c>
      <c r="P13" s="184">
        <f t="shared" si="9"/>
        <v>0</v>
      </c>
      <c r="Q13" s="184">
        <f t="shared" si="10"/>
        <v>0</v>
      </c>
      <c r="R13" s="184">
        <f t="shared" si="11"/>
        <v>0</v>
      </c>
      <c r="S13" s="184">
        <f t="shared" si="12"/>
        <v>18.841679999999997</v>
      </c>
      <c r="T13" s="184">
        <f t="shared" si="13"/>
        <v>3.6599999999999997</v>
      </c>
      <c r="U13" s="184">
        <f t="shared" si="14"/>
        <v>0.7</v>
      </c>
      <c r="V13" s="185">
        <v>3.66</v>
      </c>
      <c r="W13" s="186"/>
      <c r="X13" s="187"/>
      <c r="Y13" s="187"/>
      <c r="Z13" s="188"/>
      <c r="AA13" s="194"/>
      <c r="AB13" s="187"/>
      <c r="AC13" s="187"/>
      <c r="AD13" s="190">
        <v>0.7</v>
      </c>
      <c r="AE13" s="191"/>
      <c r="AF13" s="190">
        <v>0</v>
      </c>
      <c r="AG13" s="196"/>
      <c r="AH13" s="187"/>
      <c r="AI13" s="187"/>
      <c r="AJ13" s="193"/>
      <c r="AK13" s="187"/>
      <c r="AL13" s="187"/>
      <c r="AM13" s="187"/>
      <c r="AN13" s="187"/>
      <c r="AO13" s="178">
        <f t="shared" si="15"/>
        <v>2.34</v>
      </c>
      <c r="AP13" s="179">
        <v>10</v>
      </c>
    </row>
    <row r="14" spans="1:42" ht="39.75" customHeight="1" x14ac:dyDescent="0.25">
      <c r="A14" s="180">
        <v>6</v>
      </c>
      <c r="B14" s="181" t="s">
        <v>243</v>
      </c>
      <c r="C14" s="181"/>
      <c r="D14" s="182"/>
      <c r="E14" s="183">
        <v>1</v>
      </c>
      <c r="F14" s="184">
        <f t="shared" si="2"/>
        <v>180.8586</v>
      </c>
      <c r="G14" s="184">
        <f t="shared" si="16"/>
        <v>108.81</v>
      </c>
      <c r="H14" s="184">
        <f t="shared" si="3"/>
        <v>46.566000000000003</v>
      </c>
      <c r="I14" s="184">
        <f t="shared" si="4"/>
        <v>16.38</v>
      </c>
      <c r="J14" s="184">
        <f t="shared" si="5"/>
        <v>7.02</v>
      </c>
      <c r="K14" s="184">
        <f t="shared" si="6"/>
        <v>0</v>
      </c>
      <c r="L14" s="184">
        <f t="shared" si="17"/>
        <v>23.166000000000004</v>
      </c>
      <c r="M14" s="184">
        <f t="shared" si="7"/>
        <v>0</v>
      </c>
      <c r="N14" s="184">
        <f t="shared" si="8"/>
        <v>0</v>
      </c>
      <c r="O14" s="184">
        <f t="shared" si="18"/>
        <v>0</v>
      </c>
      <c r="P14" s="184">
        <f t="shared" si="9"/>
        <v>0</v>
      </c>
      <c r="Q14" s="184">
        <f t="shared" si="10"/>
        <v>0</v>
      </c>
      <c r="R14" s="184">
        <f t="shared" si="11"/>
        <v>0</v>
      </c>
      <c r="S14" s="184">
        <f t="shared" si="12"/>
        <v>25.482600000000001</v>
      </c>
      <c r="T14" s="184">
        <f t="shared" si="13"/>
        <v>4.6500000000000004</v>
      </c>
      <c r="U14" s="184">
        <f t="shared" si="14"/>
        <v>1.9900000000000002</v>
      </c>
      <c r="V14" s="185">
        <v>4.6500000000000004</v>
      </c>
      <c r="W14" s="186">
        <v>0.3</v>
      </c>
      <c r="X14" s="187"/>
      <c r="Y14" s="187"/>
      <c r="Z14" s="188"/>
      <c r="AA14" s="189">
        <v>0.2</v>
      </c>
      <c r="AB14" s="187"/>
      <c r="AC14" s="187"/>
      <c r="AD14" s="190">
        <v>0.7</v>
      </c>
      <c r="AE14" s="191"/>
      <c r="AF14" s="190">
        <v>0</v>
      </c>
      <c r="AG14" s="192"/>
      <c r="AH14" s="187"/>
      <c r="AI14" s="187"/>
      <c r="AJ14" s="193"/>
      <c r="AK14" s="187"/>
      <c r="AL14" s="187"/>
      <c r="AM14" s="187"/>
      <c r="AN14" s="187"/>
      <c r="AO14" s="178">
        <f t="shared" si="15"/>
        <v>2.34</v>
      </c>
      <c r="AP14" s="179">
        <v>10</v>
      </c>
    </row>
    <row r="15" spans="1:42" s="75" customFormat="1" ht="39.75" customHeight="1" x14ac:dyDescent="0.25">
      <c r="A15" s="180">
        <v>7</v>
      </c>
      <c r="B15" s="181" t="s">
        <v>244</v>
      </c>
      <c r="C15" s="181"/>
      <c r="D15" s="182"/>
      <c r="E15" s="183">
        <v>1</v>
      </c>
      <c r="F15" s="184">
        <f t="shared" si="2"/>
        <v>151.28567999999999</v>
      </c>
      <c r="G15" s="184">
        <f t="shared" si="16"/>
        <v>95.003999999999991</v>
      </c>
      <c r="H15" s="184">
        <f t="shared" si="3"/>
        <v>35.380799999999994</v>
      </c>
      <c r="I15" s="184">
        <f t="shared" si="4"/>
        <v>16.38</v>
      </c>
      <c r="J15" s="184">
        <f t="shared" si="5"/>
        <v>0</v>
      </c>
      <c r="K15" s="184">
        <f t="shared" si="6"/>
        <v>0</v>
      </c>
      <c r="L15" s="184">
        <f t="shared" si="17"/>
        <v>19.000799999999998</v>
      </c>
      <c r="M15" s="184">
        <f t="shared" si="7"/>
        <v>0</v>
      </c>
      <c r="N15" s="184">
        <f t="shared" si="8"/>
        <v>0</v>
      </c>
      <c r="O15" s="184">
        <f t="shared" si="18"/>
        <v>0</v>
      </c>
      <c r="P15" s="184">
        <f t="shared" si="9"/>
        <v>0</v>
      </c>
      <c r="Q15" s="184">
        <f t="shared" si="10"/>
        <v>0</v>
      </c>
      <c r="R15" s="184">
        <f t="shared" si="11"/>
        <v>0</v>
      </c>
      <c r="S15" s="184">
        <f t="shared" si="12"/>
        <v>20.900879999999997</v>
      </c>
      <c r="T15" s="184">
        <f t="shared" si="13"/>
        <v>4.0599999999999996</v>
      </c>
      <c r="U15" s="184">
        <f t="shared" si="14"/>
        <v>1.5119999999999998</v>
      </c>
      <c r="V15" s="185">
        <v>4.0599999999999996</v>
      </c>
      <c r="W15" s="186"/>
      <c r="X15" s="187"/>
      <c r="Y15" s="187"/>
      <c r="Z15" s="188"/>
      <c r="AA15" s="189">
        <v>0.2</v>
      </c>
      <c r="AB15" s="187"/>
      <c r="AC15" s="187"/>
      <c r="AD15" s="190">
        <v>0.7</v>
      </c>
      <c r="AE15" s="191"/>
      <c r="AF15" s="190">
        <v>0</v>
      </c>
      <c r="AG15" s="192"/>
      <c r="AH15" s="187"/>
      <c r="AI15" s="187"/>
      <c r="AJ15" s="193"/>
      <c r="AK15" s="187"/>
      <c r="AL15" s="187"/>
      <c r="AM15" s="187"/>
      <c r="AN15" s="187"/>
      <c r="AO15" s="178">
        <f t="shared" si="15"/>
        <v>2.34</v>
      </c>
      <c r="AP15" s="179">
        <v>10</v>
      </c>
    </row>
    <row r="16" spans="1:42" ht="24.75" customHeight="1" x14ac:dyDescent="0.25">
      <c r="A16" s="180">
        <v>8</v>
      </c>
      <c r="B16" s="181" t="s">
        <v>245</v>
      </c>
      <c r="C16" s="181"/>
      <c r="D16" s="182"/>
      <c r="E16" s="183">
        <v>1</v>
      </c>
      <c r="F16" s="184">
        <f t="shared" si="2"/>
        <v>108.22265999999999</v>
      </c>
      <c r="G16" s="184">
        <f t="shared" si="16"/>
        <v>62.477999999999994</v>
      </c>
      <c r="H16" s="184">
        <f t="shared" si="3"/>
        <v>31.999499999999998</v>
      </c>
      <c r="I16" s="184">
        <f t="shared" si="4"/>
        <v>16.38</v>
      </c>
      <c r="J16" s="184">
        <f t="shared" si="5"/>
        <v>0</v>
      </c>
      <c r="K16" s="184">
        <f t="shared" si="6"/>
        <v>0</v>
      </c>
      <c r="L16" s="184">
        <f t="shared" si="17"/>
        <v>15.619499999999999</v>
      </c>
      <c r="M16" s="184">
        <f t="shared" si="7"/>
        <v>0</v>
      </c>
      <c r="N16" s="184">
        <f t="shared" si="8"/>
        <v>0</v>
      </c>
      <c r="O16" s="184">
        <f t="shared" si="18"/>
        <v>0</v>
      </c>
      <c r="P16" s="184">
        <f t="shared" si="9"/>
        <v>0</v>
      </c>
      <c r="Q16" s="184">
        <f t="shared" si="10"/>
        <v>0</v>
      </c>
      <c r="R16" s="184">
        <f t="shared" si="11"/>
        <v>0</v>
      </c>
      <c r="S16" s="184">
        <f t="shared" si="12"/>
        <v>13.745159999999998</v>
      </c>
      <c r="T16" s="184">
        <f t="shared" si="13"/>
        <v>2.67</v>
      </c>
      <c r="U16" s="184">
        <f t="shared" si="14"/>
        <v>1.3674999999999999</v>
      </c>
      <c r="V16" s="185">
        <v>2.67</v>
      </c>
      <c r="W16" s="186"/>
      <c r="X16" s="187"/>
      <c r="Y16" s="187"/>
      <c r="Z16" s="188"/>
      <c r="AA16" s="189">
        <v>0.25</v>
      </c>
      <c r="AB16" s="187"/>
      <c r="AC16" s="187"/>
      <c r="AD16" s="197">
        <v>0.7</v>
      </c>
      <c r="AE16" s="198"/>
      <c r="AF16" s="190">
        <v>0</v>
      </c>
      <c r="AG16" s="196"/>
      <c r="AH16" s="187"/>
      <c r="AI16" s="187"/>
      <c r="AJ16" s="193"/>
      <c r="AK16" s="187"/>
      <c r="AL16" s="187"/>
      <c r="AM16" s="187"/>
      <c r="AN16" s="187"/>
      <c r="AO16" s="178">
        <f t="shared" si="15"/>
        <v>2.34</v>
      </c>
      <c r="AP16" s="179">
        <v>10</v>
      </c>
    </row>
    <row r="35" spans="16:24" x14ac:dyDescent="0.25">
      <c r="P35">
        <f t="shared" ref="P35:X35" si="19">+SUM(P39:P40)</f>
        <v>0</v>
      </c>
      <c r="Q35">
        <f t="shared" si="19"/>
        <v>0</v>
      </c>
      <c r="R35">
        <f t="shared" si="19"/>
        <v>0</v>
      </c>
      <c r="S35">
        <f t="shared" si="19"/>
        <v>0</v>
      </c>
      <c r="T35">
        <f t="shared" si="19"/>
        <v>0</v>
      </c>
      <c r="U35">
        <f t="shared" si="19"/>
        <v>0</v>
      </c>
      <c r="V35">
        <f t="shared" si="19"/>
        <v>0</v>
      </c>
      <c r="W35">
        <f t="shared" si="19"/>
        <v>0</v>
      </c>
      <c r="X35">
        <f t="shared" si="19"/>
        <v>0</v>
      </c>
    </row>
    <row r="39" spans="16:24" x14ac:dyDescent="0.25">
      <c r="U39">
        <f>SUM(U40:AB43)</f>
        <v>0</v>
      </c>
    </row>
  </sheetData>
  <mergeCells count="33">
    <mergeCell ref="AO5:AO7"/>
    <mergeCell ref="AP5:AP7"/>
    <mergeCell ref="V6:V7"/>
    <mergeCell ref="W6:W7"/>
    <mergeCell ref="X6:X7"/>
    <mergeCell ref="AC6:AC7"/>
    <mergeCell ref="AD6:AD7"/>
    <mergeCell ref="AE6:AE7"/>
    <mergeCell ref="AF6:AF7"/>
    <mergeCell ref="AG6:AG7"/>
    <mergeCell ref="AH6:AH7"/>
    <mergeCell ref="AI6:AI7"/>
    <mergeCell ref="AJ6:AJ7"/>
    <mergeCell ref="V5:AJ5"/>
    <mergeCell ref="AK5:AK7"/>
    <mergeCell ref="AL5:AL7"/>
    <mergeCell ref="AM5:AM7"/>
    <mergeCell ref="AN5:AN7"/>
    <mergeCell ref="T1:U1"/>
    <mergeCell ref="A2:U2"/>
    <mergeCell ref="A4:A6"/>
    <mergeCell ref="B4:B6"/>
    <mergeCell ref="D4:D6"/>
    <mergeCell ref="E4:E6"/>
    <mergeCell ref="F4:S4"/>
    <mergeCell ref="T4:U4"/>
    <mergeCell ref="F5:F6"/>
    <mergeCell ref="G5:G6"/>
    <mergeCell ref="H5:H6"/>
    <mergeCell ref="I5:R5"/>
    <mergeCell ref="S5:S6"/>
    <mergeCell ref="T5:T6"/>
    <mergeCell ref="U5:U6"/>
  </mergeCells>
  <pageMargins left="0.46" right="0.196850393700787" top="0.23" bottom="0.37" header="0" footer="0.31496062992126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U306"/>
  <sheetViews>
    <sheetView topLeftCell="A2" zoomScale="115" zoomScaleNormal="115" workbookViewId="0">
      <pane xSplit="4" ySplit="7" topLeftCell="E180" activePane="bottomRight" state="frozen"/>
      <selection activeCell="A2" sqref="A2"/>
      <selection pane="topRight" activeCell="E2" sqref="E2"/>
      <selection pane="bottomLeft" activeCell="A9" sqref="A9"/>
      <selection pane="bottomRight" activeCell="A198" sqref="A198:XFD198"/>
    </sheetView>
  </sheetViews>
  <sheetFormatPr defaultColWidth="8.25" defaultRowHeight="18.75" x14ac:dyDescent="0.25"/>
  <cols>
    <col min="1" max="1" width="8.25" style="4"/>
    <col min="2" max="2" width="35.5" style="4" bestFit="1" customWidth="1"/>
    <col min="3" max="5" width="12.875" style="5" customWidth="1"/>
    <col min="6" max="6" width="13.375" style="4" customWidth="1"/>
    <col min="7" max="7" width="11.875" style="4" customWidth="1"/>
    <col min="8" max="8" width="9.875" style="4" customWidth="1"/>
    <col min="9" max="9" width="14" style="4" customWidth="1"/>
    <col min="10" max="10" width="11.25" style="4" customWidth="1"/>
    <col min="11" max="11" width="11.375" style="4" customWidth="1"/>
    <col min="12" max="13" width="14" style="4" customWidth="1"/>
    <col min="14" max="16" width="9.5" style="4" customWidth="1"/>
    <col min="17" max="19" width="11.875" style="4" customWidth="1"/>
    <col min="20" max="20" width="25.375" style="4" bestFit="1" customWidth="1"/>
    <col min="21" max="52" width="8.25" style="4"/>
    <col min="53" max="64" width="0" style="4" hidden="1" customWidth="1"/>
    <col min="65" max="74" width="8.25" style="4"/>
    <col min="75" max="121" width="0" style="4" hidden="1" customWidth="1"/>
    <col min="122" max="126" width="8.25" style="4"/>
    <col min="127" max="159" width="0" style="4" hidden="1" customWidth="1"/>
    <col min="160" max="166" width="8.25" style="4"/>
    <col min="167" max="178" width="0" style="4" hidden="1" customWidth="1"/>
    <col min="179" max="16384" width="8.25" style="4"/>
  </cols>
  <sheetData>
    <row r="1" spans="1:20" s="2" customFormat="1" x14ac:dyDescent="0.25">
      <c r="A1" s="237" t="s">
        <v>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</row>
    <row r="2" spans="1:20" s="2" customFormat="1" x14ac:dyDescent="0.25">
      <c r="A2" s="1"/>
      <c r="B2" s="1"/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Q3" s="238" t="s">
        <v>0</v>
      </c>
      <c r="R3" s="238"/>
      <c r="S3" s="238"/>
    </row>
    <row r="4" spans="1:20" s="2" customFormat="1" x14ac:dyDescent="0.25">
      <c r="A4" s="229" t="s">
        <v>1</v>
      </c>
      <c r="B4" s="229" t="s">
        <v>25</v>
      </c>
      <c r="C4" s="229" t="s">
        <v>26</v>
      </c>
      <c r="D4" s="229"/>
      <c r="E4" s="229"/>
      <c r="F4" s="229" t="s">
        <v>27</v>
      </c>
      <c r="G4" s="229"/>
      <c r="H4" s="229"/>
      <c r="I4" s="229"/>
      <c r="J4" s="231" t="s">
        <v>28</v>
      </c>
      <c r="K4" s="232"/>
      <c r="L4" s="232"/>
      <c r="M4" s="233"/>
      <c r="N4" s="229" t="s">
        <v>29</v>
      </c>
      <c r="O4" s="229"/>
      <c r="P4" s="229"/>
      <c r="Q4" s="229" t="s">
        <v>30</v>
      </c>
      <c r="R4" s="229"/>
      <c r="S4" s="229"/>
      <c r="T4" s="229" t="s">
        <v>31</v>
      </c>
    </row>
    <row r="5" spans="1:20" s="2" customFormat="1" x14ac:dyDescent="0.25">
      <c r="A5" s="229"/>
      <c r="B5" s="229"/>
      <c r="C5" s="230" t="s">
        <v>32</v>
      </c>
      <c r="D5" s="230" t="s">
        <v>33</v>
      </c>
      <c r="E5" s="230"/>
      <c r="F5" s="229" t="s">
        <v>32</v>
      </c>
      <c r="G5" s="231" t="s">
        <v>33</v>
      </c>
      <c r="H5" s="232"/>
      <c r="I5" s="233"/>
      <c r="J5" s="230" t="s">
        <v>32</v>
      </c>
      <c r="K5" s="234" t="s">
        <v>33</v>
      </c>
      <c r="L5" s="235"/>
      <c r="M5" s="236"/>
      <c r="N5" s="229" t="s">
        <v>32</v>
      </c>
      <c r="O5" s="229" t="s">
        <v>33</v>
      </c>
      <c r="P5" s="229"/>
      <c r="Q5" s="229" t="s">
        <v>32</v>
      </c>
      <c r="R5" s="229" t="s">
        <v>33</v>
      </c>
      <c r="S5" s="229"/>
      <c r="T5" s="229"/>
    </row>
    <row r="6" spans="1:20" s="2" customFormat="1" ht="56.25" x14ac:dyDescent="0.25">
      <c r="A6" s="229"/>
      <c r="B6" s="229"/>
      <c r="C6" s="230"/>
      <c r="D6" s="7" t="s">
        <v>34</v>
      </c>
      <c r="E6" s="7" t="s">
        <v>35</v>
      </c>
      <c r="F6" s="229"/>
      <c r="G6" s="6" t="s">
        <v>36</v>
      </c>
      <c r="H6" s="7" t="s">
        <v>34</v>
      </c>
      <c r="I6" s="6" t="s">
        <v>35</v>
      </c>
      <c r="J6" s="230"/>
      <c r="K6" s="6" t="s">
        <v>36</v>
      </c>
      <c r="L6" s="7" t="s">
        <v>34</v>
      </c>
      <c r="M6" s="7" t="s">
        <v>35</v>
      </c>
      <c r="N6" s="229"/>
      <c r="O6" s="6" t="s">
        <v>36</v>
      </c>
      <c r="P6" s="6" t="s">
        <v>35</v>
      </c>
      <c r="Q6" s="229"/>
      <c r="R6" s="6" t="s">
        <v>36</v>
      </c>
      <c r="S6" s="6" t="s">
        <v>35</v>
      </c>
      <c r="T6" s="229"/>
    </row>
    <row r="7" spans="1:20" s="2" customFormat="1" x14ac:dyDescent="0.25">
      <c r="A7" s="8"/>
      <c r="B7" s="9" t="s">
        <v>32</v>
      </c>
      <c r="C7" s="10">
        <f t="shared" ref="C7:S7" si="0">C8+C39+C70+C104+C140+C179+C212+C236+C278</f>
        <v>4336517.2646740004</v>
      </c>
      <c r="D7" s="10">
        <f t="shared" si="0"/>
        <v>3800770.150283</v>
      </c>
      <c r="E7" s="10">
        <f t="shared" si="0"/>
        <v>535747.11439100001</v>
      </c>
      <c r="F7" s="10">
        <f t="shared" si="0"/>
        <v>4303475.0398700004</v>
      </c>
      <c r="G7" s="10">
        <f t="shared" si="0"/>
        <v>11063</v>
      </c>
      <c r="H7" s="10">
        <f t="shared" si="0"/>
        <v>0</v>
      </c>
      <c r="I7" s="10">
        <f t="shared" si="0"/>
        <v>4292412.0398700004</v>
      </c>
      <c r="J7" s="10">
        <f t="shared" si="0"/>
        <v>-28099.37753499992</v>
      </c>
      <c r="K7" s="10">
        <f t="shared" si="0"/>
        <v>8811</v>
      </c>
      <c r="L7" s="10">
        <f t="shared" si="0"/>
        <v>-2722773.772686</v>
      </c>
      <c r="M7" s="10">
        <f t="shared" si="0"/>
        <v>2685863.395151</v>
      </c>
      <c r="N7" s="10">
        <f t="shared" si="0"/>
        <v>-0.4898290000292036</v>
      </c>
      <c r="O7" s="10">
        <f t="shared" si="0"/>
        <v>0</v>
      </c>
      <c r="P7" s="10">
        <f t="shared" si="0"/>
        <v>-0.4898290000292036</v>
      </c>
      <c r="Q7" s="10">
        <f t="shared" si="0"/>
        <v>985264.62034200004</v>
      </c>
      <c r="R7" s="10">
        <f t="shared" si="0"/>
        <v>2178</v>
      </c>
      <c r="S7" s="10">
        <f t="shared" si="0"/>
        <v>983086.62034200004</v>
      </c>
      <c r="T7" s="10"/>
    </row>
    <row r="8" spans="1:20" s="16" customFormat="1" ht="30" x14ac:dyDescent="0.25">
      <c r="A8" s="11" t="s">
        <v>4</v>
      </c>
      <c r="B8" s="12" t="s">
        <v>37</v>
      </c>
      <c r="C8" s="13">
        <v>571627</v>
      </c>
      <c r="D8" s="13">
        <v>513121</v>
      </c>
      <c r="E8" s="13">
        <v>58506</v>
      </c>
      <c r="F8" s="14">
        <f>F34</f>
        <v>534118.68616500008</v>
      </c>
      <c r="G8" s="14">
        <f>G34</f>
        <v>0</v>
      </c>
      <c r="H8" s="14"/>
      <c r="I8" s="14">
        <f>I34</f>
        <v>534118.68616500008</v>
      </c>
      <c r="J8" s="14">
        <f>F8-C8</f>
        <v>-37508.313834999921</v>
      </c>
      <c r="K8" s="14">
        <f>G8</f>
        <v>0</v>
      </c>
      <c r="L8" s="14">
        <f>H8-D8</f>
        <v>-513121</v>
      </c>
      <c r="M8" s="14">
        <f>I8-E8</f>
        <v>475612.68616500008</v>
      </c>
      <c r="N8" s="14"/>
      <c r="O8" s="12"/>
      <c r="P8" s="12"/>
      <c r="Q8" s="12"/>
      <c r="R8" s="12"/>
      <c r="S8" s="12"/>
      <c r="T8" s="15" t="s">
        <v>38</v>
      </c>
    </row>
    <row r="9" spans="1:20" s="2" customFormat="1" ht="30" x14ac:dyDescent="0.25">
      <c r="A9" s="17">
        <v>1</v>
      </c>
      <c r="B9" s="18" t="s">
        <v>39</v>
      </c>
      <c r="C9" s="19"/>
      <c r="D9" s="19"/>
      <c r="E9" s="19"/>
      <c r="F9" s="4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0" t="s">
        <v>40</v>
      </c>
    </row>
    <row r="10" spans="1:20" x14ac:dyDescent="0.25">
      <c r="A10" s="21" t="s">
        <v>17</v>
      </c>
      <c r="B10" s="22" t="s">
        <v>41</v>
      </c>
      <c r="C10" s="23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4"/>
    </row>
    <row r="11" spans="1:20" s="29" customFormat="1" x14ac:dyDescent="0.25">
      <c r="A11" s="25"/>
      <c r="B11" s="26" t="s">
        <v>42</v>
      </c>
      <c r="C11" s="27"/>
      <c r="D11" s="27"/>
      <c r="E11" s="27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8"/>
    </row>
    <row r="12" spans="1:20" s="29" customFormat="1" x14ac:dyDescent="0.25">
      <c r="A12" s="25"/>
      <c r="B12" s="26" t="s">
        <v>42</v>
      </c>
      <c r="C12" s="27"/>
      <c r="D12" s="27"/>
      <c r="E12" s="27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8"/>
    </row>
    <row r="13" spans="1:20" s="29" customFormat="1" x14ac:dyDescent="0.25">
      <c r="A13" s="25"/>
      <c r="B13" s="26" t="s">
        <v>42</v>
      </c>
      <c r="C13" s="27"/>
      <c r="D13" s="27"/>
      <c r="E13" s="27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8"/>
    </row>
    <row r="14" spans="1:20" s="29" customFormat="1" x14ac:dyDescent="0.25">
      <c r="A14" s="25"/>
      <c r="B14" s="26" t="s">
        <v>42</v>
      </c>
      <c r="C14" s="27"/>
      <c r="D14" s="27"/>
      <c r="E14" s="27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8"/>
    </row>
    <row r="15" spans="1:20" x14ac:dyDescent="0.25">
      <c r="A15" s="21" t="s">
        <v>19</v>
      </c>
      <c r="B15" s="22" t="s">
        <v>43</v>
      </c>
      <c r="C15" s="23"/>
      <c r="D15" s="23"/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4"/>
    </row>
    <row r="16" spans="1:20" s="29" customFormat="1" x14ac:dyDescent="0.25">
      <c r="A16" s="25"/>
      <c r="B16" s="30" t="s">
        <v>44</v>
      </c>
      <c r="C16" s="27"/>
      <c r="D16" s="27"/>
      <c r="E16" s="27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8"/>
    </row>
    <row r="17" spans="1:20" s="29" customFormat="1" x14ac:dyDescent="0.25">
      <c r="A17" s="25"/>
      <c r="B17" s="30" t="s">
        <v>45</v>
      </c>
      <c r="C17" s="27"/>
      <c r="D17" s="27"/>
      <c r="E17" s="27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</row>
    <row r="18" spans="1:20" s="29" customFormat="1" x14ac:dyDescent="0.25">
      <c r="A18" s="25"/>
      <c r="B18" s="30" t="s">
        <v>46</v>
      </c>
      <c r="C18" s="27"/>
      <c r="D18" s="27"/>
      <c r="E18" s="27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8"/>
    </row>
    <row r="19" spans="1:20" s="29" customFormat="1" x14ac:dyDescent="0.25">
      <c r="A19" s="25"/>
      <c r="B19" s="30" t="s">
        <v>47</v>
      </c>
      <c r="C19" s="27"/>
      <c r="D19" s="27"/>
      <c r="E19" s="27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</row>
    <row r="20" spans="1:20" x14ac:dyDescent="0.25">
      <c r="A20" s="21" t="s">
        <v>18</v>
      </c>
      <c r="B20" s="22" t="s">
        <v>48</v>
      </c>
      <c r="C20" s="23"/>
      <c r="D20" s="23"/>
      <c r="E20" s="23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4"/>
    </row>
    <row r="21" spans="1:20" s="29" customFormat="1" x14ac:dyDescent="0.25">
      <c r="A21" s="25"/>
      <c r="B21" s="26" t="s">
        <v>49</v>
      </c>
      <c r="C21" s="27"/>
      <c r="D21" s="27"/>
      <c r="E21" s="27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</row>
    <row r="22" spans="1:20" s="29" customFormat="1" x14ac:dyDescent="0.25">
      <c r="A22" s="25"/>
      <c r="B22" s="26" t="s">
        <v>49</v>
      </c>
      <c r="C22" s="27"/>
      <c r="D22" s="27"/>
      <c r="E22" s="2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</row>
    <row r="23" spans="1:20" s="2" customFormat="1" x14ac:dyDescent="0.25">
      <c r="A23" s="17">
        <v>2</v>
      </c>
      <c r="B23" s="18" t="s">
        <v>50</v>
      </c>
      <c r="C23" s="19"/>
      <c r="D23" s="19"/>
      <c r="E23" s="19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31"/>
    </row>
    <row r="24" spans="1:20" x14ac:dyDescent="0.25">
      <c r="A24" s="21" t="s">
        <v>20</v>
      </c>
      <c r="B24" s="22" t="s">
        <v>43</v>
      </c>
      <c r="C24" s="23"/>
      <c r="D24" s="23"/>
      <c r="E24" s="23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4"/>
    </row>
    <row r="25" spans="1:20" s="29" customFormat="1" x14ac:dyDescent="0.25">
      <c r="A25" s="25"/>
      <c r="B25" s="30" t="s">
        <v>44</v>
      </c>
      <c r="C25" s="27"/>
      <c r="D25" s="27"/>
      <c r="E25" s="27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</row>
    <row r="26" spans="1:20" s="29" customFormat="1" x14ac:dyDescent="0.25">
      <c r="A26" s="25"/>
      <c r="B26" s="30" t="s">
        <v>45</v>
      </c>
      <c r="C26" s="27"/>
      <c r="D26" s="27"/>
      <c r="E26" s="27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</row>
    <row r="27" spans="1:20" s="29" customFormat="1" x14ac:dyDescent="0.25">
      <c r="A27" s="25"/>
      <c r="B27" s="30" t="s">
        <v>46</v>
      </c>
      <c r="C27" s="27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</row>
    <row r="28" spans="1:20" s="29" customFormat="1" x14ac:dyDescent="0.25">
      <c r="A28" s="25"/>
      <c r="B28" s="30" t="s">
        <v>47</v>
      </c>
      <c r="C28" s="27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</row>
    <row r="29" spans="1:20" ht="37.5" x14ac:dyDescent="0.25">
      <c r="A29" s="21" t="s">
        <v>21</v>
      </c>
      <c r="B29" s="32" t="s">
        <v>51</v>
      </c>
      <c r="C29" s="23"/>
      <c r="D29" s="23"/>
      <c r="E29" s="23"/>
      <c r="F29" s="33">
        <f>F30+F31</f>
        <v>11185</v>
      </c>
      <c r="G29" s="22"/>
      <c r="H29" s="22"/>
      <c r="I29" s="33">
        <f>I30+I31</f>
        <v>11185</v>
      </c>
      <c r="J29" s="33"/>
      <c r="K29" s="33"/>
      <c r="L29" s="33"/>
      <c r="M29" s="33"/>
      <c r="N29" s="22"/>
      <c r="O29" s="22"/>
      <c r="P29" s="22"/>
      <c r="Q29" s="22"/>
      <c r="R29" s="22"/>
      <c r="S29" s="22"/>
      <c r="T29" s="24"/>
    </row>
    <row r="30" spans="1:20" s="29" customFormat="1" ht="37.5" x14ac:dyDescent="0.25">
      <c r="A30" s="25" t="s">
        <v>15</v>
      </c>
      <c r="B30" s="34" t="s">
        <v>52</v>
      </c>
      <c r="C30" s="27"/>
      <c r="D30" s="27"/>
      <c r="E30" s="27"/>
      <c r="F30" s="35">
        <v>5251</v>
      </c>
      <c r="G30" s="26"/>
      <c r="H30" s="26"/>
      <c r="I30" s="35">
        <v>5251</v>
      </c>
      <c r="J30" s="35"/>
      <c r="K30" s="35"/>
      <c r="L30" s="35"/>
      <c r="M30" s="35"/>
      <c r="N30" s="26"/>
      <c r="O30" s="26"/>
      <c r="P30" s="26"/>
      <c r="Q30" s="26"/>
      <c r="R30" s="26"/>
      <c r="S30" s="26"/>
      <c r="T30" s="28"/>
    </row>
    <row r="31" spans="1:20" s="29" customFormat="1" ht="37.5" x14ac:dyDescent="0.25">
      <c r="A31" s="25" t="s">
        <v>16</v>
      </c>
      <c r="B31" s="34" t="s">
        <v>125</v>
      </c>
      <c r="C31" s="27"/>
      <c r="D31" s="27"/>
      <c r="E31" s="27"/>
      <c r="F31" s="35">
        <v>5934</v>
      </c>
      <c r="G31" s="26"/>
      <c r="H31" s="26"/>
      <c r="I31" s="35">
        <v>5934</v>
      </c>
      <c r="J31" s="35"/>
      <c r="K31" s="35"/>
      <c r="L31" s="35"/>
      <c r="M31" s="35"/>
      <c r="N31" s="26"/>
      <c r="O31" s="26"/>
      <c r="P31" s="26"/>
      <c r="Q31" s="26"/>
      <c r="R31" s="26"/>
      <c r="S31" s="26"/>
      <c r="T31" s="28"/>
    </row>
    <row r="32" spans="1:20" x14ac:dyDescent="0.25">
      <c r="A32" s="21" t="s">
        <v>53</v>
      </c>
      <c r="B32" s="22" t="s">
        <v>54</v>
      </c>
      <c r="C32" s="23"/>
      <c r="D32" s="23"/>
      <c r="E32" s="23"/>
      <c r="F32" s="36">
        <f>F33</f>
        <v>-12591</v>
      </c>
      <c r="G32" s="22"/>
      <c r="H32" s="22"/>
      <c r="I32" s="36">
        <f>I33</f>
        <v>-12591</v>
      </c>
      <c r="J32" s="36"/>
      <c r="K32" s="36"/>
      <c r="L32" s="36"/>
      <c r="M32" s="36"/>
      <c r="N32" s="22"/>
      <c r="O32" s="22"/>
      <c r="P32" s="22"/>
      <c r="Q32" s="22"/>
      <c r="R32" s="22"/>
      <c r="S32" s="22"/>
      <c r="T32" s="24"/>
    </row>
    <row r="33" spans="1:21" s="29" customFormat="1" ht="37.5" x14ac:dyDescent="0.25">
      <c r="A33" s="25" t="s">
        <v>15</v>
      </c>
      <c r="B33" s="34" t="s">
        <v>55</v>
      </c>
      <c r="C33" s="27"/>
      <c r="D33" s="27"/>
      <c r="E33" s="27"/>
      <c r="F33" s="35">
        <v>-12591</v>
      </c>
      <c r="G33" s="26"/>
      <c r="H33" s="26"/>
      <c r="I33" s="35">
        <v>-12591</v>
      </c>
      <c r="J33" s="35"/>
      <c r="K33" s="35"/>
      <c r="L33" s="35"/>
      <c r="M33" s="35"/>
      <c r="N33" s="26"/>
      <c r="O33" s="26"/>
      <c r="P33" s="26"/>
      <c r="Q33" s="26"/>
      <c r="R33" s="26"/>
      <c r="S33" s="26"/>
      <c r="T33" s="28"/>
    </row>
    <row r="34" spans="1:21" x14ac:dyDescent="0.25">
      <c r="A34" s="17">
        <v>3</v>
      </c>
      <c r="B34" s="18" t="s">
        <v>56</v>
      </c>
      <c r="C34" s="23"/>
      <c r="D34" s="23"/>
      <c r="E34" s="23"/>
      <c r="F34" s="37">
        <f>SUM(F35:F38)</f>
        <v>534118.68616500008</v>
      </c>
      <c r="G34" s="22"/>
      <c r="H34" s="22"/>
      <c r="I34" s="37">
        <f>SUM(I35:I38)</f>
        <v>534118.68616500008</v>
      </c>
      <c r="J34" s="37"/>
      <c r="K34" s="37"/>
      <c r="L34" s="37"/>
      <c r="M34" s="37"/>
      <c r="N34" s="22"/>
      <c r="O34" s="22"/>
      <c r="P34" s="22"/>
      <c r="Q34" s="22"/>
      <c r="R34" s="22"/>
      <c r="S34" s="22"/>
      <c r="T34" s="20" t="s">
        <v>57</v>
      </c>
    </row>
    <row r="35" spans="1:21" s="29" customFormat="1" x14ac:dyDescent="0.25">
      <c r="A35" s="25" t="s">
        <v>22</v>
      </c>
      <c r="B35" s="30" t="s">
        <v>44</v>
      </c>
      <c r="C35" s="27"/>
      <c r="D35" s="27"/>
      <c r="E35" s="27"/>
      <c r="F35" s="38">
        <v>154698</v>
      </c>
      <c r="G35" s="26"/>
      <c r="H35" s="26"/>
      <c r="I35" s="38">
        <v>154698</v>
      </c>
      <c r="J35" s="38"/>
      <c r="K35" s="38"/>
      <c r="L35" s="38"/>
      <c r="M35" s="38"/>
      <c r="N35" s="26"/>
      <c r="O35" s="26"/>
      <c r="P35" s="26"/>
      <c r="Q35" s="26"/>
      <c r="R35" s="26"/>
      <c r="S35" s="26"/>
      <c r="T35" s="28"/>
    </row>
    <row r="36" spans="1:21" s="29" customFormat="1" x14ac:dyDescent="0.25">
      <c r="A36" s="25" t="s">
        <v>23</v>
      </c>
      <c r="B36" s="30" t="s">
        <v>45</v>
      </c>
      <c r="C36" s="27"/>
      <c r="D36" s="27"/>
      <c r="E36" s="27"/>
      <c r="F36" s="38">
        <v>293153</v>
      </c>
      <c r="G36" s="26"/>
      <c r="H36" s="26"/>
      <c r="I36" s="38">
        <v>293153</v>
      </c>
      <c r="J36" s="38"/>
      <c r="K36" s="38"/>
      <c r="L36" s="38"/>
      <c r="M36" s="38"/>
      <c r="N36" s="26"/>
      <c r="O36" s="26"/>
      <c r="P36" s="26"/>
      <c r="Q36" s="26"/>
      <c r="R36" s="26"/>
      <c r="S36" s="26"/>
      <c r="T36" s="28"/>
    </row>
    <row r="37" spans="1:21" s="29" customFormat="1" x14ac:dyDescent="0.25">
      <c r="A37" s="25" t="s">
        <v>58</v>
      </c>
      <c r="B37" s="30" t="s">
        <v>46</v>
      </c>
      <c r="C37" s="27"/>
      <c r="D37" s="27"/>
      <c r="E37" s="27"/>
      <c r="F37" s="38">
        <v>49282.686164999999</v>
      </c>
      <c r="G37" s="26"/>
      <c r="H37" s="26"/>
      <c r="I37" s="38">
        <v>49282.686164999999</v>
      </c>
      <c r="J37" s="38"/>
      <c r="K37" s="38"/>
      <c r="L37" s="38"/>
      <c r="M37" s="38"/>
      <c r="N37" s="26"/>
      <c r="O37" s="26"/>
      <c r="P37" s="26"/>
      <c r="Q37" s="26"/>
      <c r="R37" s="26"/>
      <c r="S37" s="26"/>
      <c r="T37" s="28"/>
    </row>
    <row r="38" spans="1:21" s="29" customFormat="1" x14ac:dyDescent="0.25">
      <c r="A38" s="25" t="s">
        <v>59</v>
      </c>
      <c r="B38" s="30" t="s">
        <v>47</v>
      </c>
      <c r="C38" s="27"/>
      <c r="D38" s="27"/>
      <c r="E38" s="27"/>
      <c r="F38" s="38">
        <v>36985</v>
      </c>
      <c r="G38" s="26"/>
      <c r="H38" s="26"/>
      <c r="I38" s="38">
        <v>36985</v>
      </c>
      <c r="J38" s="38"/>
      <c r="K38" s="38"/>
      <c r="L38" s="38"/>
      <c r="M38" s="38"/>
      <c r="N38" s="26"/>
      <c r="O38" s="26"/>
      <c r="P38" s="26"/>
      <c r="Q38" s="26"/>
      <c r="R38" s="26"/>
      <c r="S38" s="26"/>
      <c r="T38" s="28"/>
    </row>
    <row r="39" spans="1:21" s="66" customFormat="1" x14ac:dyDescent="0.25">
      <c r="A39" s="59" t="s">
        <v>5</v>
      </c>
      <c r="B39" s="60" t="s">
        <v>60</v>
      </c>
      <c r="C39" s="61">
        <v>779390</v>
      </c>
      <c r="D39" s="61">
        <v>727931</v>
      </c>
      <c r="E39" s="61">
        <v>51459</v>
      </c>
      <c r="F39" s="62">
        <f>G39+I39</f>
        <v>779390</v>
      </c>
      <c r="G39" s="62">
        <f>G40+G63</f>
        <v>2178</v>
      </c>
      <c r="H39" s="62">
        <f>H40+H63</f>
        <v>0</v>
      </c>
      <c r="I39" s="62">
        <f>I63</f>
        <v>777212</v>
      </c>
      <c r="J39" s="63">
        <f>F39-C39</f>
        <v>0</v>
      </c>
      <c r="K39" s="63">
        <f>G39</f>
        <v>2178</v>
      </c>
      <c r="L39" s="63">
        <f>H39-D39</f>
        <v>-727931</v>
      </c>
      <c r="M39" s="63">
        <f>I39-E39</f>
        <v>725753</v>
      </c>
      <c r="N39" s="64"/>
      <c r="O39" s="64"/>
      <c r="P39" s="64"/>
      <c r="Q39" s="62">
        <f>R39+S39</f>
        <v>779390.60000000009</v>
      </c>
      <c r="R39" s="62">
        <f>R40+R63</f>
        <v>2178</v>
      </c>
      <c r="S39" s="62">
        <f>S63</f>
        <v>777212.60000000009</v>
      </c>
      <c r="T39" s="65"/>
      <c r="U39" s="66" t="s">
        <v>126</v>
      </c>
    </row>
    <row r="40" spans="1:21" s="2" customFormat="1" x14ac:dyDescent="0.25">
      <c r="A40" s="17">
        <v>1</v>
      </c>
      <c r="B40" s="18" t="s">
        <v>39</v>
      </c>
      <c r="C40" s="10"/>
      <c r="D40" s="10"/>
      <c r="E40" s="10"/>
      <c r="F40" s="37">
        <f>G40+I40</f>
        <v>727932</v>
      </c>
      <c r="G40" s="37">
        <f>G41</f>
        <v>2178</v>
      </c>
      <c r="H40" s="37"/>
      <c r="I40" s="37">
        <f>I46</f>
        <v>725754</v>
      </c>
      <c r="J40" s="37"/>
      <c r="K40" s="37"/>
      <c r="L40" s="37"/>
      <c r="M40" s="37"/>
      <c r="N40" s="37"/>
      <c r="O40" s="37"/>
      <c r="P40" s="37"/>
      <c r="Q40" s="37">
        <f>R40+S40</f>
        <v>727932</v>
      </c>
      <c r="R40" s="37">
        <f>R41</f>
        <v>2178</v>
      </c>
      <c r="S40" s="37">
        <f>S46</f>
        <v>725754</v>
      </c>
      <c r="T40" s="40"/>
    </row>
    <row r="41" spans="1:21" x14ac:dyDescent="0.25">
      <c r="A41" s="21" t="s">
        <v>17</v>
      </c>
      <c r="B41" s="22" t="s">
        <v>41</v>
      </c>
      <c r="C41" s="41"/>
      <c r="D41" s="41"/>
      <c r="E41" s="41"/>
      <c r="F41" s="42">
        <f>G41+I41</f>
        <v>2178</v>
      </c>
      <c r="G41" s="42">
        <v>2178</v>
      </c>
      <c r="H41" s="42"/>
      <c r="I41" s="42"/>
      <c r="J41" s="42"/>
      <c r="K41" s="42"/>
      <c r="L41" s="42"/>
      <c r="M41" s="42"/>
      <c r="N41" s="42"/>
      <c r="O41" s="42"/>
      <c r="P41" s="42"/>
      <c r="Q41" s="42">
        <f>R41+S41</f>
        <v>2178</v>
      </c>
      <c r="R41" s="42">
        <v>2178</v>
      </c>
      <c r="S41" s="42"/>
      <c r="T41" s="42"/>
    </row>
    <row r="42" spans="1:21" s="29" customFormat="1" x14ac:dyDescent="0.25">
      <c r="A42" s="25"/>
      <c r="B42" s="26" t="s">
        <v>42</v>
      </c>
      <c r="C42" s="27"/>
      <c r="D42" s="27"/>
      <c r="E42" s="27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</row>
    <row r="43" spans="1:21" s="29" customFormat="1" x14ac:dyDescent="0.25">
      <c r="A43" s="25"/>
      <c r="B43" s="26" t="s">
        <v>42</v>
      </c>
      <c r="C43" s="27"/>
      <c r="D43" s="27"/>
      <c r="E43" s="27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</row>
    <row r="44" spans="1:21" s="29" customFormat="1" x14ac:dyDescent="0.25">
      <c r="A44" s="25"/>
      <c r="B44" s="26" t="s">
        <v>42</v>
      </c>
      <c r="C44" s="27"/>
      <c r="D44" s="27"/>
      <c r="E44" s="27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</row>
    <row r="45" spans="1:21" s="29" customFormat="1" x14ac:dyDescent="0.25">
      <c r="A45" s="25"/>
      <c r="B45" s="26" t="s">
        <v>42</v>
      </c>
      <c r="C45" s="27"/>
      <c r="D45" s="27"/>
      <c r="E45" s="27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</row>
    <row r="46" spans="1:21" x14ac:dyDescent="0.25">
      <c r="A46" s="21" t="s">
        <v>19</v>
      </c>
      <c r="B46" s="22" t="s">
        <v>61</v>
      </c>
      <c r="C46" s="41"/>
      <c r="D46" s="41"/>
      <c r="E46" s="41"/>
      <c r="F46" s="42">
        <f>SUM(F47:F52)</f>
        <v>725754</v>
      </c>
      <c r="G46" s="42"/>
      <c r="H46" s="42"/>
      <c r="I46" s="42">
        <f>SUM(I47:I52)</f>
        <v>725754</v>
      </c>
      <c r="J46" s="42"/>
      <c r="K46" s="42"/>
      <c r="L46" s="42"/>
      <c r="M46" s="42"/>
      <c r="N46" s="42">
        <f>SUM(N47:N52)</f>
        <v>0</v>
      </c>
      <c r="O46" s="42"/>
      <c r="P46" s="42">
        <f>SUM(P47:P52)</f>
        <v>0</v>
      </c>
      <c r="Q46" s="42">
        <f>SUM(Q47:Q52)</f>
        <v>725754</v>
      </c>
      <c r="R46" s="42"/>
      <c r="S46" s="42">
        <f>SUM(S47:S52)</f>
        <v>725754</v>
      </c>
      <c r="T46" s="42"/>
    </row>
    <row r="47" spans="1:21" s="29" customFormat="1" x14ac:dyDescent="0.25">
      <c r="A47" s="25"/>
      <c r="B47" s="26" t="s">
        <v>62</v>
      </c>
      <c r="C47" s="43"/>
      <c r="D47" s="43"/>
      <c r="E47" s="43"/>
      <c r="F47" s="44">
        <v>3917</v>
      </c>
      <c r="G47" s="44"/>
      <c r="H47" s="44"/>
      <c r="I47" s="44">
        <v>3917</v>
      </c>
      <c r="J47" s="44"/>
      <c r="K47" s="44"/>
      <c r="L47" s="44"/>
      <c r="M47" s="44"/>
      <c r="N47" s="44">
        <f t="shared" ref="N47:N52" si="1">O47+P47</f>
        <v>2521</v>
      </c>
      <c r="O47" s="44"/>
      <c r="P47" s="44">
        <v>2521</v>
      </c>
      <c r="Q47" s="44">
        <f t="shared" ref="Q47:Q52" si="2">R47+S47</f>
        <v>6438</v>
      </c>
      <c r="R47" s="44"/>
      <c r="S47" s="44">
        <f t="shared" ref="S47:S52" si="3">I47+P47</f>
        <v>6438</v>
      </c>
      <c r="T47" s="44"/>
    </row>
    <row r="48" spans="1:21" s="29" customFormat="1" x14ac:dyDescent="0.25">
      <c r="A48" s="25"/>
      <c r="B48" s="26" t="s">
        <v>63</v>
      </c>
      <c r="C48" s="43"/>
      <c r="D48" s="43"/>
      <c r="E48" s="43"/>
      <c r="F48" s="44">
        <v>4183</v>
      </c>
      <c r="G48" s="44"/>
      <c r="H48" s="44"/>
      <c r="I48" s="44">
        <v>4183</v>
      </c>
      <c r="J48" s="44"/>
      <c r="K48" s="44"/>
      <c r="L48" s="44"/>
      <c r="M48" s="44"/>
      <c r="N48" s="44">
        <f t="shared" si="1"/>
        <v>2011</v>
      </c>
      <c r="O48" s="44"/>
      <c r="P48" s="44">
        <v>2011</v>
      </c>
      <c r="Q48" s="44">
        <f t="shared" si="2"/>
        <v>6194</v>
      </c>
      <c r="R48" s="44"/>
      <c r="S48" s="44">
        <f t="shared" si="3"/>
        <v>6194</v>
      </c>
      <c r="T48" s="44"/>
    </row>
    <row r="49" spans="1:20" s="29" customFormat="1" x14ac:dyDescent="0.25">
      <c r="A49" s="25"/>
      <c r="B49" s="26" t="s">
        <v>64</v>
      </c>
      <c r="C49" s="43"/>
      <c r="D49" s="43"/>
      <c r="E49" s="43"/>
      <c r="F49" s="44">
        <v>706869</v>
      </c>
      <c r="G49" s="44"/>
      <c r="H49" s="44"/>
      <c r="I49" s="44">
        <v>706869</v>
      </c>
      <c r="J49" s="44"/>
      <c r="K49" s="44"/>
      <c r="L49" s="44"/>
      <c r="M49" s="44"/>
      <c r="N49" s="44">
        <f t="shared" si="1"/>
        <v>-10997</v>
      </c>
      <c r="O49" s="44"/>
      <c r="P49" s="44">
        <v>-10997</v>
      </c>
      <c r="Q49" s="44">
        <f t="shared" si="2"/>
        <v>695872</v>
      </c>
      <c r="R49" s="44"/>
      <c r="S49" s="44">
        <f t="shared" si="3"/>
        <v>695872</v>
      </c>
      <c r="T49" s="44"/>
    </row>
    <row r="50" spans="1:20" s="29" customFormat="1" x14ac:dyDescent="0.25">
      <c r="A50" s="25"/>
      <c r="B50" s="26" t="s">
        <v>65</v>
      </c>
      <c r="C50" s="27"/>
      <c r="D50" s="27"/>
      <c r="E50" s="27"/>
      <c r="F50" s="44">
        <v>3754</v>
      </c>
      <c r="G50" s="26"/>
      <c r="H50" s="26"/>
      <c r="I50" s="44">
        <v>3754</v>
      </c>
      <c r="J50" s="26"/>
      <c r="K50" s="26"/>
      <c r="L50" s="26"/>
      <c r="M50" s="26"/>
      <c r="N50" s="44">
        <f t="shared" si="1"/>
        <v>2271</v>
      </c>
      <c r="O50" s="26"/>
      <c r="P50" s="44">
        <v>2271</v>
      </c>
      <c r="Q50" s="44">
        <f t="shared" si="2"/>
        <v>6025</v>
      </c>
      <c r="R50" s="26"/>
      <c r="S50" s="44">
        <f t="shared" si="3"/>
        <v>6025</v>
      </c>
      <c r="T50" s="28"/>
    </row>
    <row r="51" spans="1:20" s="29" customFormat="1" x14ac:dyDescent="0.25">
      <c r="A51" s="25"/>
      <c r="B51" s="26" t="s">
        <v>66</v>
      </c>
      <c r="C51" s="27"/>
      <c r="D51" s="27"/>
      <c r="E51" s="27"/>
      <c r="F51" s="44">
        <v>5575</v>
      </c>
      <c r="G51" s="26"/>
      <c r="H51" s="26"/>
      <c r="I51" s="44">
        <v>5575</v>
      </c>
      <c r="J51" s="26"/>
      <c r="K51" s="26"/>
      <c r="L51" s="26"/>
      <c r="M51" s="26"/>
      <c r="N51" s="44">
        <f t="shared" si="1"/>
        <v>2406</v>
      </c>
      <c r="O51" s="26"/>
      <c r="P51" s="44">
        <v>2406</v>
      </c>
      <c r="Q51" s="44">
        <f t="shared" si="2"/>
        <v>7981</v>
      </c>
      <c r="R51" s="26"/>
      <c r="S51" s="44">
        <f t="shared" si="3"/>
        <v>7981</v>
      </c>
      <c r="T51" s="28"/>
    </row>
    <row r="52" spans="1:20" s="29" customFormat="1" x14ac:dyDescent="0.25">
      <c r="A52" s="25"/>
      <c r="B52" s="26" t="s">
        <v>67</v>
      </c>
      <c r="C52" s="27"/>
      <c r="D52" s="27"/>
      <c r="E52" s="27"/>
      <c r="F52" s="44">
        <v>1456</v>
      </c>
      <c r="G52" s="26"/>
      <c r="H52" s="26"/>
      <c r="I52" s="44">
        <v>1456</v>
      </c>
      <c r="J52" s="26"/>
      <c r="K52" s="26"/>
      <c r="L52" s="26"/>
      <c r="M52" s="26"/>
      <c r="N52" s="44">
        <f t="shared" si="1"/>
        <v>1788</v>
      </c>
      <c r="O52" s="26"/>
      <c r="P52" s="44">
        <v>1788</v>
      </c>
      <c r="Q52" s="44">
        <f t="shared" si="2"/>
        <v>3244</v>
      </c>
      <c r="R52" s="26"/>
      <c r="S52" s="44">
        <f t="shared" si="3"/>
        <v>3244</v>
      </c>
      <c r="T52" s="28"/>
    </row>
    <row r="53" spans="1:20" x14ac:dyDescent="0.25">
      <c r="A53" s="21" t="s">
        <v>18</v>
      </c>
      <c r="B53" s="22" t="s">
        <v>48</v>
      </c>
      <c r="C53" s="41"/>
      <c r="D53" s="41"/>
      <c r="E53" s="41"/>
      <c r="F53" s="37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37"/>
      <c r="R53" s="42"/>
      <c r="S53" s="42"/>
      <c r="T53" s="42"/>
    </row>
    <row r="54" spans="1:20" s="2" customFormat="1" x14ac:dyDescent="0.25">
      <c r="A54" s="17">
        <v>2</v>
      </c>
      <c r="B54" s="18" t="s">
        <v>68</v>
      </c>
      <c r="C54" s="10"/>
      <c r="D54" s="10"/>
      <c r="E54" s="10"/>
      <c r="F54" s="37">
        <f>F55</f>
        <v>51458.600000000006</v>
      </c>
      <c r="G54" s="37"/>
      <c r="H54" s="37"/>
      <c r="I54" s="37">
        <f>I55</f>
        <v>51458.600000000006</v>
      </c>
      <c r="J54" s="37"/>
      <c r="K54" s="37"/>
      <c r="L54" s="37"/>
      <c r="M54" s="37"/>
      <c r="N54" s="37"/>
      <c r="O54" s="37"/>
      <c r="P54" s="37"/>
      <c r="Q54" s="37">
        <f>Q55</f>
        <v>51458.600000000006</v>
      </c>
      <c r="R54" s="37"/>
      <c r="S54" s="37">
        <f>S55</f>
        <v>51458.600000000006</v>
      </c>
      <c r="T54" s="37"/>
    </row>
    <row r="55" spans="1:20" x14ac:dyDescent="0.25">
      <c r="A55" s="21" t="s">
        <v>20</v>
      </c>
      <c r="B55" s="22" t="s">
        <v>61</v>
      </c>
      <c r="C55" s="41"/>
      <c r="D55" s="41"/>
      <c r="E55" s="41"/>
      <c r="F55" s="42">
        <f>SUM(F56:F61)</f>
        <v>51458.600000000006</v>
      </c>
      <c r="G55" s="42"/>
      <c r="H55" s="42"/>
      <c r="I55" s="42">
        <f>SUM(I56:I61)</f>
        <v>51458.600000000006</v>
      </c>
      <c r="J55" s="42"/>
      <c r="K55" s="42"/>
      <c r="L55" s="42"/>
      <c r="M55" s="42"/>
      <c r="N55" s="42"/>
      <c r="O55" s="42"/>
      <c r="P55" s="42"/>
      <c r="Q55" s="44">
        <f>R55+S55</f>
        <v>51458.600000000006</v>
      </c>
      <c r="R55" s="42"/>
      <c r="S55" s="42">
        <f>SUM(S56:S61)</f>
        <v>51458.600000000006</v>
      </c>
      <c r="T55" s="42"/>
    </row>
    <row r="56" spans="1:20" s="29" customFormat="1" x14ac:dyDescent="0.25">
      <c r="A56" s="25"/>
      <c r="B56" s="26" t="s">
        <v>62</v>
      </c>
      <c r="C56" s="43"/>
      <c r="D56" s="43"/>
      <c r="E56" s="43"/>
      <c r="F56" s="44">
        <v>1280.3</v>
      </c>
      <c r="G56" s="44"/>
      <c r="H56" s="44"/>
      <c r="I56" s="44">
        <v>1280.3</v>
      </c>
      <c r="J56" s="44"/>
      <c r="K56" s="44"/>
      <c r="L56" s="44"/>
      <c r="M56" s="44"/>
      <c r="N56" s="44"/>
      <c r="O56" s="44"/>
      <c r="P56" s="44"/>
      <c r="Q56" s="44">
        <v>1280.3</v>
      </c>
      <c r="R56" s="44"/>
      <c r="S56" s="44">
        <v>1280.3</v>
      </c>
      <c r="T56" s="44"/>
    </row>
    <row r="57" spans="1:20" s="29" customFormat="1" x14ac:dyDescent="0.25">
      <c r="A57" s="25"/>
      <c r="B57" s="26" t="s">
        <v>63</v>
      </c>
      <c r="C57" s="43"/>
      <c r="D57" s="43"/>
      <c r="E57" s="43"/>
      <c r="F57" s="44">
        <v>1336</v>
      </c>
      <c r="G57" s="44"/>
      <c r="H57" s="44"/>
      <c r="I57" s="44">
        <v>1336</v>
      </c>
      <c r="J57" s="44"/>
      <c r="K57" s="44"/>
      <c r="L57" s="44"/>
      <c r="M57" s="44"/>
      <c r="N57" s="44"/>
      <c r="O57" s="44"/>
      <c r="P57" s="44"/>
      <c r="Q57" s="44">
        <v>1336</v>
      </c>
      <c r="R57" s="44"/>
      <c r="S57" s="44">
        <v>1336</v>
      </c>
      <c r="T57" s="44"/>
    </row>
    <row r="58" spans="1:20" s="29" customFormat="1" x14ac:dyDescent="0.25">
      <c r="A58" s="25"/>
      <c r="B58" s="26" t="s">
        <v>64</v>
      </c>
      <c r="C58" s="43"/>
      <c r="D58" s="43"/>
      <c r="E58" s="43"/>
      <c r="F58" s="44">
        <v>33602</v>
      </c>
      <c r="G58" s="44"/>
      <c r="H58" s="44"/>
      <c r="I58" s="44">
        <v>33602</v>
      </c>
      <c r="J58" s="44"/>
      <c r="K58" s="44"/>
      <c r="L58" s="44"/>
      <c r="M58" s="44"/>
      <c r="N58" s="44"/>
      <c r="O58" s="44"/>
      <c r="P58" s="44"/>
      <c r="Q58" s="44">
        <v>33602</v>
      </c>
      <c r="R58" s="44"/>
      <c r="S58" s="44">
        <v>33602</v>
      </c>
      <c r="T58" s="44"/>
    </row>
    <row r="59" spans="1:20" s="29" customFormat="1" x14ac:dyDescent="0.25">
      <c r="A59" s="25"/>
      <c r="B59" s="26" t="s">
        <v>65</v>
      </c>
      <c r="C59" s="27"/>
      <c r="D59" s="27"/>
      <c r="E59" s="27"/>
      <c r="F59" s="44">
        <v>5503.3</v>
      </c>
      <c r="G59" s="26"/>
      <c r="H59" s="26"/>
      <c r="I59" s="44">
        <v>5503.3</v>
      </c>
      <c r="J59" s="26"/>
      <c r="K59" s="26"/>
      <c r="L59" s="26"/>
      <c r="M59" s="26"/>
      <c r="N59" s="26"/>
      <c r="O59" s="26"/>
      <c r="P59" s="26"/>
      <c r="Q59" s="44">
        <v>5503.3</v>
      </c>
      <c r="R59" s="26"/>
      <c r="S59" s="44">
        <v>5503.3</v>
      </c>
      <c r="T59" s="44"/>
    </row>
    <row r="60" spans="1:20" s="29" customFormat="1" x14ac:dyDescent="0.25">
      <c r="A60" s="25"/>
      <c r="B60" s="26" t="s">
        <v>66</v>
      </c>
      <c r="C60" s="27"/>
      <c r="D60" s="27"/>
      <c r="E60" s="27"/>
      <c r="F60" s="44">
        <v>7421</v>
      </c>
      <c r="G60" s="26"/>
      <c r="H60" s="26"/>
      <c r="I60" s="44">
        <v>7421</v>
      </c>
      <c r="J60" s="26"/>
      <c r="K60" s="26"/>
      <c r="L60" s="26"/>
      <c r="M60" s="26"/>
      <c r="N60" s="26"/>
      <c r="O60" s="26"/>
      <c r="P60" s="26"/>
      <c r="Q60" s="44">
        <v>7421</v>
      </c>
      <c r="R60" s="26"/>
      <c r="S60" s="44">
        <v>7421</v>
      </c>
      <c r="T60" s="44"/>
    </row>
    <row r="61" spans="1:20" s="29" customFormat="1" x14ac:dyDescent="0.25">
      <c r="A61" s="25"/>
      <c r="B61" s="26" t="s">
        <v>67</v>
      </c>
      <c r="C61" s="27"/>
      <c r="D61" s="27"/>
      <c r="E61" s="27"/>
      <c r="F61" s="44">
        <v>2316</v>
      </c>
      <c r="G61" s="26"/>
      <c r="H61" s="26"/>
      <c r="I61" s="44">
        <v>2316</v>
      </c>
      <c r="J61" s="26"/>
      <c r="K61" s="26"/>
      <c r="L61" s="26"/>
      <c r="M61" s="26"/>
      <c r="N61" s="26"/>
      <c r="O61" s="26"/>
      <c r="P61" s="26"/>
      <c r="Q61" s="44">
        <v>2316</v>
      </c>
      <c r="R61" s="26"/>
      <c r="S61" s="44">
        <v>2316</v>
      </c>
      <c r="T61" s="44"/>
    </row>
    <row r="62" spans="1:20" x14ac:dyDescent="0.25">
      <c r="A62" s="21" t="s">
        <v>21</v>
      </c>
      <c r="B62" s="22" t="s">
        <v>48</v>
      </c>
      <c r="C62" s="41"/>
      <c r="D62" s="41"/>
      <c r="E62" s="41"/>
      <c r="F62" s="37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37"/>
      <c r="R62" s="42"/>
      <c r="S62" s="42"/>
      <c r="T62" s="42"/>
    </row>
    <row r="63" spans="1:20" s="2" customFormat="1" x14ac:dyDescent="0.25">
      <c r="A63" s="17">
        <v>3</v>
      </c>
      <c r="B63" s="18" t="s">
        <v>56</v>
      </c>
      <c r="C63" s="10"/>
      <c r="D63" s="10"/>
      <c r="E63" s="10"/>
      <c r="F63" s="37">
        <f t="shared" ref="F63:F69" si="4">G63+I63</f>
        <v>777212</v>
      </c>
      <c r="G63" s="37"/>
      <c r="H63" s="37"/>
      <c r="I63" s="37">
        <f>SUM(I64:I69)</f>
        <v>777212</v>
      </c>
      <c r="J63" s="37"/>
      <c r="K63" s="37"/>
      <c r="L63" s="37"/>
      <c r="M63" s="37"/>
      <c r="N63" s="37"/>
      <c r="O63" s="37"/>
      <c r="P63" s="37"/>
      <c r="Q63" s="37">
        <f t="shared" ref="Q63:Q69" si="5">R63+S63</f>
        <v>777212.60000000009</v>
      </c>
      <c r="R63" s="37"/>
      <c r="S63" s="37">
        <f>SUM(S64:S69)</f>
        <v>777212.60000000009</v>
      </c>
      <c r="T63" s="37"/>
    </row>
    <row r="64" spans="1:20" s="29" customFormat="1" x14ac:dyDescent="0.25">
      <c r="A64" s="25" t="s">
        <v>22</v>
      </c>
      <c r="B64" s="26" t="s">
        <v>62</v>
      </c>
      <c r="C64" s="43"/>
      <c r="D64" s="43"/>
      <c r="E64" s="43"/>
      <c r="F64" s="44">
        <f t="shared" si="4"/>
        <v>5197</v>
      </c>
      <c r="G64" s="44"/>
      <c r="H64" s="44"/>
      <c r="I64" s="44">
        <v>5197</v>
      </c>
      <c r="J64" s="44"/>
      <c r="K64" s="44"/>
      <c r="L64" s="44"/>
      <c r="M64" s="44"/>
      <c r="N64" s="44"/>
      <c r="O64" s="44"/>
      <c r="P64" s="44"/>
      <c r="Q64" s="44">
        <f t="shared" si="5"/>
        <v>7718.3</v>
      </c>
      <c r="R64" s="44"/>
      <c r="S64" s="44">
        <f t="shared" ref="S64:S69" si="6">S47+S56</f>
        <v>7718.3</v>
      </c>
      <c r="T64" s="44"/>
    </row>
    <row r="65" spans="1:20" s="29" customFormat="1" x14ac:dyDescent="0.25">
      <c r="A65" s="25" t="s">
        <v>23</v>
      </c>
      <c r="B65" s="26" t="s">
        <v>63</v>
      </c>
      <c r="C65" s="43"/>
      <c r="D65" s="43"/>
      <c r="E65" s="43"/>
      <c r="F65" s="44">
        <f t="shared" si="4"/>
        <v>5518</v>
      </c>
      <c r="G65" s="44"/>
      <c r="H65" s="44"/>
      <c r="I65" s="44">
        <v>5518</v>
      </c>
      <c r="J65" s="44"/>
      <c r="K65" s="44"/>
      <c r="L65" s="44"/>
      <c r="M65" s="44"/>
      <c r="N65" s="44"/>
      <c r="O65" s="44"/>
      <c r="P65" s="44"/>
      <c r="Q65" s="44">
        <f t="shared" si="5"/>
        <v>7530</v>
      </c>
      <c r="R65" s="44"/>
      <c r="S65" s="44">
        <f t="shared" si="6"/>
        <v>7530</v>
      </c>
      <c r="T65" s="44"/>
    </row>
    <row r="66" spans="1:20" s="29" customFormat="1" x14ac:dyDescent="0.25">
      <c r="A66" s="25" t="s">
        <v>58</v>
      </c>
      <c r="B66" s="26" t="s">
        <v>64</v>
      </c>
      <c r="C66" s="43"/>
      <c r="D66" s="43"/>
      <c r="E66" s="43"/>
      <c r="F66" s="44">
        <f t="shared" si="4"/>
        <v>740471</v>
      </c>
      <c r="G66" s="44"/>
      <c r="H66" s="44"/>
      <c r="I66" s="44">
        <v>740471</v>
      </c>
      <c r="J66" s="44"/>
      <c r="K66" s="44"/>
      <c r="L66" s="44"/>
      <c r="M66" s="44"/>
      <c r="N66" s="44"/>
      <c r="O66" s="44"/>
      <c r="P66" s="44"/>
      <c r="Q66" s="44">
        <f t="shared" si="5"/>
        <v>729474</v>
      </c>
      <c r="R66" s="44"/>
      <c r="S66" s="44">
        <f t="shared" si="6"/>
        <v>729474</v>
      </c>
      <c r="T66" s="44"/>
    </row>
    <row r="67" spans="1:20" s="29" customFormat="1" x14ac:dyDescent="0.25">
      <c r="A67" s="25" t="s">
        <v>59</v>
      </c>
      <c r="B67" s="26" t="s">
        <v>65</v>
      </c>
      <c r="C67" s="43"/>
      <c r="D67" s="43"/>
      <c r="E67" s="43"/>
      <c r="F67" s="44">
        <f t="shared" si="4"/>
        <v>9258</v>
      </c>
      <c r="G67" s="44"/>
      <c r="H67" s="44"/>
      <c r="I67" s="44">
        <v>9258</v>
      </c>
      <c r="J67" s="44"/>
      <c r="K67" s="44"/>
      <c r="L67" s="44"/>
      <c r="M67" s="44"/>
      <c r="N67" s="44"/>
      <c r="O67" s="44"/>
      <c r="P67" s="44"/>
      <c r="Q67" s="44">
        <f t="shared" si="5"/>
        <v>11528.3</v>
      </c>
      <c r="R67" s="44"/>
      <c r="S67" s="44">
        <f t="shared" si="6"/>
        <v>11528.3</v>
      </c>
      <c r="T67" s="44"/>
    </row>
    <row r="68" spans="1:20" s="29" customFormat="1" x14ac:dyDescent="0.25">
      <c r="A68" s="25" t="s">
        <v>69</v>
      </c>
      <c r="B68" s="26" t="s">
        <v>66</v>
      </c>
      <c r="C68" s="43"/>
      <c r="D68" s="43"/>
      <c r="E68" s="43"/>
      <c r="F68" s="44">
        <f t="shared" si="4"/>
        <v>12996</v>
      </c>
      <c r="G68" s="44"/>
      <c r="H68" s="44"/>
      <c r="I68" s="44">
        <v>12996</v>
      </c>
      <c r="J68" s="44"/>
      <c r="K68" s="44"/>
      <c r="L68" s="44"/>
      <c r="M68" s="44"/>
      <c r="N68" s="44"/>
      <c r="O68" s="44"/>
      <c r="P68" s="44"/>
      <c r="Q68" s="44">
        <f t="shared" si="5"/>
        <v>15402</v>
      </c>
      <c r="R68" s="44"/>
      <c r="S68" s="44">
        <f t="shared" si="6"/>
        <v>15402</v>
      </c>
      <c r="T68" s="44"/>
    </row>
    <row r="69" spans="1:20" s="29" customFormat="1" x14ac:dyDescent="0.25">
      <c r="A69" s="25" t="s">
        <v>70</v>
      </c>
      <c r="B69" s="26" t="s">
        <v>67</v>
      </c>
      <c r="C69" s="43"/>
      <c r="D69" s="43"/>
      <c r="E69" s="43"/>
      <c r="F69" s="44">
        <f t="shared" si="4"/>
        <v>3772</v>
      </c>
      <c r="G69" s="44"/>
      <c r="H69" s="44"/>
      <c r="I69" s="44">
        <v>3772</v>
      </c>
      <c r="J69" s="44"/>
      <c r="K69" s="44"/>
      <c r="L69" s="44"/>
      <c r="M69" s="44"/>
      <c r="N69" s="44"/>
      <c r="O69" s="44"/>
      <c r="P69" s="44"/>
      <c r="Q69" s="44">
        <f t="shared" si="5"/>
        <v>5560</v>
      </c>
      <c r="R69" s="44"/>
      <c r="S69" s="44">
        <f t="shared" si="6"/>
        <v>5560</v>
      </c>
      <c r="T69" s="44"/>
    </row>
    <row r="70" spans="1:20" s="16" customFormat="1" ht="30" x14ac:dyDescent="0.25">
      <c r="A70" s="11" t="s">
        <v>6</v>
      </c>
      <c r="B70" s="12" t="s">
        <v>71</v>
      </c>
      <c r="C70" s="13">
        <v>459895.244542</v>
      </c>
      <c r="D70" s="13">
        <v>412102.51993499999</v>
      </c>
      <c r="E70" s="13">
        <v>47792.724606999996</v>
      </c>
      <c r="F70" s="14">
        <f>F98</f>
        <v>470295.84353399999</v>
      </c>
      <c r="G70" s="14">
        <f>G98</f>
        <v>0</v>
      </c>
      <c r="H70" s="14"/>
      <c r="I70" s="14">
        <f>I98</f>
        <v>470295.84353399999</v>
      </c>
      <c r="J70" s="14">
        <f>F70-C70</f>
        <v>10400.598991999985</v>
      </c>
      <c r="K70" s="14">
        <f>G70</f>
        <v>0</v>
      </c>
      <c r="L70" s="14">
        <f>H70-D70</f>
        <v>-412102.51993499999</v>
      </c>
      <c r="M70" s="14">
        <f>I70-E70</f>
        <v>422503.11892699997</v>
      </c>
      <c r="N70" s="12"/>
      <c r="O70" s="12"/>
      <c r="P70" s="12"/>
      <c r="Q70" s="12"/>
      <c r="R70" s="12"/>
      <c r="S70" s="12"/>
      <c r="T70" s="15" t="s">
        <v>72</v>
      </c>
    </row>
    <row r="71" spans="1:20" s="2" customFormat="1" ht="30" x14ac:dyDescent="0.25">
      <c r="A71" s="17">
        <v>1</v>
      </c>
      <c r="B71" s="18" t="s">
        <v>39</v>
      </c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20" t="s">
        <v>40</v>
      </c>
    </row>
    <row r="72" spans="1:20" x14ac:dyDescent="0.25">
      <c r="A72" s="21" t="s">
        <v>17</v>
      </c>
      <c r="B72" s="22" t="s">
        <v>41</v>
      </c>
      <c r="C72" s="23"/>
      <c r="D72" s="23"/>
      <c r="E72" s="23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s="29" customFormat="1" x14ac:dyDescent="0.25">
      <c r="A73" s="25"/>
      <c r="B73" s="26" t="s">
        <v>42</v>
      </c>
      <c r="C73" s="27"/>
      <c r="D73" s="27"/>
      <c r="E73" s="27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8"/>
    </row>
    <row r="74" spans="1:20" s="29" customFormat="1" x14ac:dyDescent="0.25">
      <c r="A74" s="25"/>
      <c r="B74" s="26" t="s">
        <v>42</v>
      </c>
      <c r="C74" s="27"/>
      <c r="D74" s="27"/>
      <c r="E74" s="27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8"/>
    </row>
    <row r="75" spans="1:20" s="29" customFormat="1" x14ac:dyDescent="0.25">
      <c r="A75" s="25"/>
      <c r="B75" s="26" t="s">
        <v>42</v>
      </c>
      <c r="C75" s="27"/>
      <c r="D75" s="27"/>
      <c r="E75" s="27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8"/>
    </row>
    <row r="76" spans="1:20" s="29" customFormat="1" x14ac:dyDescent="0.25">
      <c r="A76" s="25"/>
      <c r="B76" s="26" t="s">
        <v>42</v>
      </c>
      <c r="C76" s="27"/>
      <c r="D76" s="27"/>
      <c r="E76" s="27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8"/>
    </row>
    <row r="77" spans="1:20" x14ac:dyDescent="0.25">
      <c r="A77" s="21" t="s">
        <v>19</v>
      </c>
      <c r="B77" s="22" t="s">
        <v>73</v>
      </c>
      <c r="C77" s="23"/>
      <c r="D77" s="23"/>
      <c r="E77" s="23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s="29" customFormat="1" x14ac:dyDescent="0.25">
      <c r="A78" s="25"/>
      <c r="B78" s="46" t="s">
        <v>74</v>
      </c>
      <c r="C78" s="27"/>
      <c r="D78" s="27"/>
      <c r="E78" s="27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8"/>
    </row>
    <row r="79" spans="1:20" s="29" customFormat="1" x14ac:dyDescent="0.25">
      <c r="A79" s="25"/>
      <c r="B79" s="46" t="s">
        <v>75</v>
      </c>
      <c r="C79" s="27"/>
      <c r="D79" s="27"/>
      <c r="E79" s="27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8"/>
    </row>
    <row r="80" spans="1:20" s="29" customFormat="1" x14ac:dyDescent="0.25">
      <c r="A80" s="25"/>
      <c r="B80" s="46" t="s">
        <v>76</v>
      </c>
      <c r="C80" s="27"/>
      <c r="D80" s="27"/>
      <c r="E80" s="27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8"/>
    </row>
    <row r="81" spans="1:20" s="29" customFormat="1" x14ac:dyDescent="0.25">
      <c r="A81" s="25"/>
      <c r="B81" s="46" t="s">
        <v>77</v>
      </c>
      <c r="C81" s="27"/>
      <c r="D81" s="27"/>
      <c r="E81" s="27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8"/>
    </row>
    <row r="82" spans="1:20" s="29" customFormat="1" x14ac:dyDescent="0.25">
      <c r="A82" s="25"/>
      <c r="B82" s="46" t="s">
        <v>78</v>
      </c>
      <c r="C82" s="27"/>
      <c r="D82" s="27"/>
      <c r="E82" s="27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8"/>
    </row>
    <row r="83" spans="1:20" x14ac:dyDescent="0.25">
      <c r="A83" s="21" t="s">
        <v>18</v>
      </c>
      <c r="B83" s="22" t="s">
        <v>48</v>
      </c>
      <c r="C83" s="23"/>
      <c r="D83" s="23"/>
      <c r="E83" s="23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s="29" customFormat="1" x14ac:dyDescent="0.25">
      <c r="A84" s="25"/>
      <c r="B84" s="26" t="s">
        <v>49</v>
      </c>
      <c r="C84" s="27"/>
      <c r="D84" s="27"/>
      <c r="E84" s="27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8"/>
    </row>
    <row r="85" spans="1:20" s="29" customFormat="1" x14ac:dyDescent="0.25">
      <c r="A85" s="25"/>
      <c r="B85" s="26" t="s">
        <v>49</v>
      </c>
      <c r="C85" s="27"/>
      <c r="D85" s="27"/>
      <c r="E85" s="27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8"/>
    </row>
    <row r="86" spans="1:20" s="29" customFormat="1" x14ac:dyDescent="0.25">
      <c r="A86" s="25"/>
      <c r="B86" s="26" t="s">
        <v>49</v>
      </c>
      <c r="C86" s="27"/>
      <c r="D86" s="27"/>
      <c r="E86" s="27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8"/>
    </row>
    <row r="87" spans="1:20" s="2" customFormat="1" x14ac:dyDescent="0.25">
      <c r="A87" s="17">
        <v>2</v>
      </c>
      <c r="B87" s="18" t="s">
        <v>50</v>
      </c>
      <c r="C87" s="19"/>
      <c r="D87" s="19"/>
      <c r="E87" s="19"/>
      <c r="F87" s="47">
        <f>F94+F88+F96</f>
        <v>7340</v>
      </c>
      <c r="G87" s="47">
        <f>G94+G88+G96</f>
        <v>0</v>
      </c>
      <c r="H87" s="47">
        <f>H94+H88+H96</f>
        <v>0</v>
      </c>
      <c r="I87" s="47">
        <f>I94+I88+I96</f>
        <v>7340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</row>
    <row r="88" spans="1:20" x14ac:dyDescent="0.25">
      <c r="A88" s="21" t="s">
        <v>20</v>
      </c>
      <c r="B88" s="22" t="s">
        <v>73</v>
      </c>
      <c r="C88" s="23"/>
      <c r="D88" s="23"/>
      <c r="E88" s="23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s="29" customFormat="1" x14ac:dyDescent="0.25">
      <c r="A89" s="25"/>
      <c r="B89" s="46" t="s">
        <v>74</v>
      </c>
      <c r="C89" s="27"/>
      <c r="D89" s="27"/>
      <c r="E89" s="27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8"/>
    </row>
    <row r="90" spans="1:20" s="29" customFormat="1" x14ac:dyDescent="0.25">
      <c r="A90" s="25"/>
      <c r="B90" s="46" t="s">
        <v>75</v>
      </c>
      <c r="C90" s="27"/>
      <c r="D90" s="27"/>
      <c r="E90" s="27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8"/>
    </row>
    <row r="91" spans="1:20" s="29" customFormat="1" x14ac:dyDescent="0.25">
      <c r="A91" s="25"/>
      <c r="B91" s="46" t="s">
        <v>76</v>
      </c>
      <c r="C91" s="27"/>
      <c r="D91" s="27"/>
      <c r="E91" s="27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8"/>
    </row>
    <row r="92" spans="1:20" s="29" customFormat="1" x14ac:dyDescent="0.25">
      <c r="A92" s="25"/>
      <c r="B92" s="46" t="s">
        <v>77</v>
      </c>
      <c r="C92" s="27"/>
      <c r="D92" s="27"/>
      <c r="E92" s="27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8"/>
    </row>
    <row r="93" spans="1:20" s="29" customFormat="1" x14ac:dyDescent="0.25">
      <c r="A93" s="25"/>
      <c r="B93" s="46" t="s">
        <v>78</v>
      </c>
      <c r="C93" s="27"/>
      <c r="D93" s="27"/>
      <c r="E93" s="27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8"/>
    </row>
    <row r="94" spans="1:20" ht="37.5" x14ac:dyDescent="0.25">
      <c r="A94" s="21" t="s">
        <v>21</v>
      </c>
      <c r="B94" s="32" t="s">
        <v>79</v>
      </c>
      <c r="C94" s="23"/>
      <c r="D94" s="23"/>
      <c r="E94" s="23"/>
      <c r="F94" s="36">
        <f>F95</f>
        <v>12591</v>
      </c>
      <c r="G94" s="22"/>
      <c r="H94" s="22"/>
      <c r="I94" s="36">
        <f>I95</f>
        <v>12591</v>
      </c>
      <c r="J94" s="36"/>
      <c r="K94" s="36"/>
      <c r="L94" s="36"/>
      <c r="M94" s="36"/>
      <c r="N94" s="22"/>
      <c r="O94" s="22"/>
      <c r="P94" s="22"/>
      <c r="Q94" s="22"/>
      <c r="R94" s="22"/>
      <c r="S94" s="22"/>
      <c r="T94" s="22"/>
    </row>
    <row r="95" spans="1:20" ht="37.5" x14ac:dyDescent="0.25">
      <c r="A95" s="21" t="s">
        <v>15</v>
      </c>
      <c r="B95" s="34" t="s">
        <v>55</v>
      </c>
      <c r="C95" s="23"/>
      <c r="D95" s="23"/>
      <c r="E95" s="23"/>
      <c r="F95" s="35">
        <v>12591</v>
      </c>
      <c r="G95" s="22"/>
      <c r="H95" s="22"/>
      <c r="I95" s="35">
        <v>12591</v>
      </c>
      <c r="J95" s="35"/>
      <c r="K95" s="35"/>
      <c r="L95" s="35"/>
      <c r="M95" s="35"/>
      <c r="N95" s="22"/>
      <c r="O95" s="22"/>
      <c r="P95" s="22"/>
      <c r="Q95" s="22"/>
      <c r="R95" s="22"/>
      <c r="S95" s="22"/>
      <c r="T95" s="22"/>
    </row>
    <row r="96" spans="1:20" x14ac:dyDescent="0.25">
      <c r="A96" s="21" t="s">
        <v>53</v>
      </c>
      <c r="B96" s="22" t="s">
        <v>54</v>
      </c>
      <c r="C96" s="23"/>
      <c r="D96" s="23"/>
      <c r="E96" s="23"/>
      <c r="F96" s="36">
        <f>F97</f>
        <v>-5251</v>
      </c>
      <c r="G96" s="22"/>
      <c r="H96" s="22"/>
      <c r="I96" s="36">
        <f>I97</f>
        <v>-5251</v>
      </c>
      <c r="J96" s="36"/>
      <c r="K96" s="36"/>
      <c r="L96" s="36"/>
      <c r="M96" s="36"/>
      <c r="N96" s="22"/>
      <c r="O96" s="22"/>
      <c r="P96" s="22"/>
      <c r="Q96" s="22"/>
      <c r="R96" s="22"/>
      <c r="S96" s="22"/>
      <c r="T96" s="22"/>
    </row>
    <row r="97" spans="1:20" ht="37.5" x14ac:dyDescent="0.25">
      <c r="A97" s="21" t="s">
        <v>15</v>
      </c>
      <c r="B97" s="34" t="s">
        <v>52</v>
      </c>
      <c r="C97" s="23"/>
      <c r="D97" s="23"/>
      <c r="E97" s="23"/>
      <c r="F97" s="35">
        <v>-5251</v>
      </c>
      <c r="G97" s="22"/>
      <c r="H97" s="22"/>
      <c r="I97" s="35">
        <v>-5251</v>
      </c>
      <c r="J97" s="35"/>
      <c r="K97" s="35"/>
      <c r="L97" s="35"/>
      <c r="M97" s="35"/>
      <c r="N97" s="22"/>
      <c r="O97" s="22"/>
      <c r="P97" s="22"/>
      <c r="Q97" s="22"/>
      <c r="R97" s="22"/>
      <c r="S97" s="22"/>
      <c r="T97" s="22"/>
    </row>
    <row r="98" spans="1:20" ht="30" x14ac:dyDescent="0.25">
      <c r="A98" s="17">
        <v>3</v>
      </c>
      <c r="B98" s="18" t="s">
        <v>56</v>
      </c>
      <c r="C98" s="23"/>
      <c r="D98" s="23"/>
      <c r="E98" s="23"/>
      <c r="F98" s="37">
        <f>SUM(F99:F103)</f>
        <v>470295.84353399999</v>
      </c>
      <c r="G98" s="22"/>
      <c r="H98" s="22"/>
      <c r="I98" s="37">
        <f>SUM(I99:I103)</f>
        <v>470295.84353399999</v>
      </c>
      <c r="J98" s="37"/>
      <c r="K98" s="37"/>
      <c r="L98" s="37"/>
      <c r="M98" s="37"/>
      <c r="N98" s="22"/>
      <c r="O98" s="22"/>
      <c r="P98" s="22"/>
      <c r="Q98" s="22"/>
      <c r="R98" s="22"/>
      <c r="S98" s="22"/>
      <c r="T98" s="20" t="s">
        <v>40</v>
      </c>
    </row>
    <row r="99" spans="1:20" s="29" customFormat="1" x14ac:dyDescent="0.25">
      <c r="A99" s="25" t="s">
        <v>22</v>
      </c>
      <c r="B99" s="46" t="s">
        <v>74</v>
      </c>
      <c r="C99" s="27"/>
      <c r="D99" s="27"/>
      <c r="E99" s="27"/>
      <c r="F99" s="38">
        <v>11492</v>
      </c>
      <c r="G99" s="26"/>
      <c r="H99" s="26"/>
      <c r="I99" s="38">
        <v>11492</v>
      </c>
      <c r="J99" s="38"/>
      <c r="K99" s="38"/>
      <c r="L99" s="38"/>
      <c r="M99" s="38"/>
      <c r="N99" s="26"/>
      <c r="O99" s="26"/>
      <c r="P99" s="26"/>
      <c r="Q99" s="26"/>
      <c r="R99" s="26"/>
      <c r="S99" s="26"/>
      <c r="T99" s="26"/>
    </row>
    <row r="100" spans="1:20" s="29" customFormat="1" x14ac:dyDescent="0.25">
      <c r="A100" s="25" t="s">
        <v>23</v>
      </c>
      <c r="B100" s="46" t="s">
        <v>75</v>
      </c>
      <c r="C100" s="27"/>
      <c r="D100" s="27"/>
      <c r="E100" s="27"/>
      <c r="F100" s="38">
        <v>12400</v>
      </c>
      <c r="G100" s="26"/>
      <c r="H100" s="26"/>
      <c r="I100" s="38">
        <v>12400</v>
      </c>
      <c r="J100" s="38"/>
      <c r="K100" s="38"/>
      <c r="L100" s="38"/>
      <c r="M100" s="38"/>
      <c r="N100" s="26"/>
      <c r="O100" s="26"/>
      <c r="P100" s="26"/>
      <c r="Q100" s="26"/>
      <c r="R100" s="26"/>
      <c r="S100" s="26"/>
      <c r="T100" s="26"/>
    </row>
    <row r="101" spans="1:20" s="29" customFormat="1" x14ac:dyDescent="0.25">
      <c r="A101" s="25" t="s">
        <v>58</v>
      </c>
      <c r="B101" s="46" t="s">
        <v>76</v>
      </c>
      <c r="C101" s="27"/>
      <c r="D101" s="27"/>
      <c r="E101" s="27"/>
      <c r="F101" s="38">
        <v>8691</v>
      </c>
      <c r="G101" s="26"/>
      <c r="H101" s="26"/>
      <c r="I101" s="38">
        <v>8691</v>
      </c>
      <c r="J101" s="38"/>
      <c r="K101" s="38"/>
      <c r="L101" s="38"/>
      <c r="M101" s="38"/>
      <c r="N101" s="26"/>
      <c r="O101" s="26"/>
      <c r="P101" s="26"/>
      <c r="Q101" s="26"/>
      <c r="R101" s="26"/>
      <c r="S101" s="26"/>
      <c r="T101" s="26"/>
    </row>
    <row r="102" spans="1:20" s="29" customFormat="1" x14ac:dyDescent="0.25">
      <c r="A102" s="25" t="s">
        <v>59</v>
      </c>
      <c r="B102" s="46" t="s">
        <v>77</v>
      </c>
      <c r="C102" s="27"/>
      <c r="D102" s="27"/>
      <c r="E102" s="27"/>
      <c r="F102" s="38">
        <v>28993.566483999999</v>
      </c>
      <c r="G102" s="26"/>
      <c r="H102" s="26"/>
      <c r="I102" s="38">
        <v>28993.566483999999</v>
      </c>
      <c r="J102" s="38"/>
      <c r="K102" s="38"/>
      <c r="L102" s="38"/>
      <c r="M102" s="38"/>
      <c r="N102" s="26"/>
      <c r="O102" s="26"/>
      <c r="P102" s="26"/>
      <c r="Q102" s="26"/>
      <c r="R102" s="26"/>
      <c r="S102" s="26"/>
      <c r="T102" s="26"/>
    </row>
    <row r="103" spans="1:20" s="29" customFormat="1" x14ac:dyDescent="0.25">
      <c r="A103" s="25" t="s">
        <v>69</v>
      </c>
      <c r="B103" s="46" t="s">
        <v>78</v>
      </c>
      <c r="C103" s="27"/>
      <c r="D103" s="27"/>
      <c r="E103" s="27"/>
      <c r="F103" s="38">
        <v>408719.27704999998</v>
      </c>
      <c r="G103" s="26"/>
      <c r="H103" s="26"/>
      <c r="I103" s="38">
        <v>408719.27704999998</v>
      </c>
      <c r="J103" s="38"/>
      <c r="K103" s="38"/>
      <c r="L103" s="38"/>
      <c r="M103" s="38"/>
      <c r="N103" s="26"/>
      <c r="O103" s="26"/>
      <c r="P103" s="26"/>
      <c r="Q103" s="26"/>
      <c r="R103" s="26"/>
      <c r="S103" s="26"/>
      <c r="T103" s="26"/>
    </row>
    <row r="104" spans="1:20" s="16" customFormat="1" x14ac:dyDescent="0.25">
      <c r="A104" s="11" t="s">
        <v>7</v>
      </c>
      <c r="B104" s="12" t="s">
        <v>80</v>
      </c>
      <c r="C104" s="13">
        <v>430615.67346899997</v>
      </c>
      <c r="D104" s="13">
        <v>354789.65252399998</v>
      </c>
      <c r="E104" s="13">
        <v>75826.020944999997</v>
      </c>
      <c r="F104" s="14">
        <f>F133</f>
        <v>440284</v>
      </c>
      <c r="G104" s="14">
        <f>G133</f>
        <v>0</v>
      </c>
      <c r="H104" s="14">
        <f>H133</f>
        <v>0</v>
      </c>
      <c r="I104" s="14">
        <f>I133</f>
        <v>440284</v>
      </c>
      <c r="J104" s="14">
        <f>F104-C104</f>
        <v>9668.3265310000279</v>
      </c>
      <c r="K104" s="14">
        <f>G104</f>
        <v>0</v>
      </c>
      <c r="L104" s="14">
        <f>H104-D104</f>
        <v>-354789.65252399998</v>
      </c>
      <c r="M104" s="14">
        <f>I104-E104</f>
        <v>364457.979055</v>
      </c>
      <c r="N104" s="12"/>
      <c r="O104" s="12"/>
      <c r="P104" s="12"/>
      <c r="Q104" s="12"/>
      <c r="R104" s="12"/>
      <c r="S104" s="12"/>
      <c r="T104" s="12"/>
    </row>
    <row r="105" spans="1:20" s="2" customFormat="1" x14ac:dyDescent="0.25">
      <c r="A105" s="17">
        <v>1</v>
      </c>
      <c r="B105" s="18" t="s">
        <v>39</v>
      </c>
      <c r="C105" s="19"/>
      <c r="D105" s="19"/>
      <c r="E105" s="19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20"/>
    </row>
    <row r="106" spans="1:20" x14ac:dyDescent="0.25">
      <c r="A106" s="21" t="s">
        <v>17</v>
      </c>
      <c r="B106" s="22" t="s">
        <v>41</v>
      </c>
      <c r="C106" s="23"/>
      <c r="D106" s="23"/>
      <c r="E106" s="23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1:20" s="29" customFormat="1" x14ac:dyDescent="0.25">
      <c r="A107" s="25"/>
      <c r="B107" s="26" t="s">
        <v>42</v>
      </c>
      <c r="C107" s="27"/>
      <c r="D107" s="27"/>
      <c r="E107" s="27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8"/>
    </row>
    <row r="108" spans="1:20" s="29" customFormat="1" x14ac:dyDescent="0.25">
      <c r="A108" s="25"/>
      <c r="B108" s="26" t="s">
        <v>42</v>
      </c>
      <c r="C108" s="27"/>
      <c r="D108" s="27"/>
      <c r="E108" s="27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8"/>
    </row>
    <row r="109" spans="1:20" s="29" customFormat="1" x14ac:dyDescent="0.25">
      <c r="A109" s="25"/>
      <c r="B109" s="26" t="s">
        <v>42</v>
      </c>
      <c r="C109" s="27"/>
      <c r="D109" s="27"/>
      <c r="E109" s="27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8"/>
    </row>
    <row r="110" spans="1:20" s="29" customFormat="1" x14ac:dyDescent="0.25">
      <c r="A110" s="25"/>
      <c r="B110" s="26" t="s">
        <v>42</v>
      </c>
      <c r="C110" s="27"/>
      <c r="D110" s="27"/>
      <c r="E110" s="27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8"/>
    </row>
    <row r="111" spans="1:20" x14ac:dyDescent="0.25">
      <c r="A111" s="21" t="s">
        <v>19</v>
      </c>
      <c r="B111" s="22" t="s">
        <v>73</v>
      </c>
      <c r="C111" s="23"/>
      <c r="D111" s="23"/>
      <c r="E111" s="23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1:20" s="29" customFormat="1" x14ac:dyDescent="0.25">
      <c r="A112" s="25"/>
      <c r="B112" s="46" t="s">
        <v>81</v>
      </c>
      <c r="C112" s="27"/>
      <c r="D112" s="27"/>
      <c r="E112" s="27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8"/>
    </row>
    <row r="113" spans="1:20" s="29" customFormat="1" x14ac:dyDescent="0.25">
      <c r="A113" s="25"/>
      <c r="B113" s="46" t="s">
        <v>82</v>
      </c>
      <c r="C113" s="27"/>
      <c r="D113" s="27"/>
      <c r="E113" s="27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8"/>
    </row>
    <row r="114" spans="1:20" s="29" customFormat="1" x14ac:dyDescent="0.25">
      <c r="A114" s="25"/>
      <c r="B114" s="46" t="s">
        <v>83</v>
      </c>
      <c r="C114" s="27"/>
      <c r="D114" s="27"/>
      <c r="E114" s="27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8"/>
    </row>
    <row r="115" spans="1:20" s="29" customFormat="1" x14ac:dyDescent="0.25">
      <c r="A115" s="25"/>
      <c r="B115" s="46" t="s">
        <v>84</v>
      </c>
      <c r="C115" s="27"/>
      <c r="D115" s="27"/>
      <c r="E115" s="27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8"/>
    </row>
    <row r="116" spans="1:20" s="29" customFormat="1" x14ac:dyDescent="0.25">
      <c r="A116" s="25"/>
      <c r="B116" s="46" t="s">
        <v>85</v>
      </c>
      <c r="C116" s="27"/>
      <c r="D116" s="27"/>
      <c r="E116" s="27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8"/>
    </row>
    <row r="117" spans="1:20" s="29" customFormat="1" x14ac:dyDescent="0.25">
      <c r="A117" s="25"/>
      <c r="B117" s="46" t="s">
        <v>86</v>
      </c>
      <c r="C117" s="27"/>
      <c r="D117" s="27"/>
      <c r="E117" s="27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8"/>
    </row>
    <row r="118" spans="1:20" x14ac:dyDescent="0.25">
      <c r="A118" s="21" t="s">
        <v>18</v>
      </c>
      <c r="B118" s="22" t="s">
        <v>48</v>
      </c>
      <c r="C118" s="23"/>
      <c r="D118" s="23"/>
      <c r="E118" s="23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1:20" s="29" customFormat="1" x14ac:dyDescent="0.25">
      <c r="A119" s="25"/>
      <c r="B119" s="26" t="s">
        <v>49</v>
      </c>
      <c r="C119" s="27"/>
      <c r="D119" s="27"/>
      <c r="E119" s="27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8"/>
    </row>
    <row r="120" spans="1:20" s="29" customFormat="1" x14ac:dyDescent="0.25">
      <c r="A120" s="25"/>
      <c r="B120" s="26" t="s">
        <v>49</v>
      </c>
      <c r="C120" s="27"/>
      <c r="D120" s="27"/>
      <c r="E120" s="27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8"/>
    </row>
    <row r="121" spans="1:20" s="29" customFormat="1" x14ac:dyDescent="0.25">
      <c r="A121" s="25"/>
      <c r="B121" s="26" t="s">
        <v>49</v>
      </c>
      <c r="C121" s="27"/>
      <c r="D121" s="27"/>
      <c r="E121" s="27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8"/>
    </row>
    <row r="122" spans="1:20" s="2" customFormat="1" x14ac:dyDescent="0.25">
      <c r="A122" s="17">
        <v>2</v>
      </c>
      <c r="B122" s="18" t="s">
        <v>50</v>
      </c>
      <c r="C122" s="19"/>
      <c r="D122" s="19"/>
      <c r="E122" s="19"/>
      <c r="F122" s="47">
        <f>F130+F123+F132</f>
        <v>9667</v>
      </c>
      <c r="G122" s="18"/>
      <c r="H122" s="18"/>
      <c r="I122" s="47">
        <f>I130+I123+I132</f>
        <v>9667</v>
      </c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spans="1:20" x14ac:dyDescent="0.25">
      <c r="A123" s="21" t="s">
        <v>20</v>
      </c>
      <c r="B123" s="22" t="s">
        <v>73</v>
      </c>
      <c r="C123" s="23"/>
      <c r="D123" s="23"/>
      <c r="E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1:20" s="29" customFormat="1" x14ac:dyDescent="0.25">
      <c r="A124" s="25"/>
      <c r="B124" s="46" t="s">
        <v>81</v>
      </c>
      <c r="C124" s="27"/>
      <c r="D124" s="27"/>
      <c r="E124" s="27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8"/>
    </row>
    <row r="125" spans="1:20" s="29" customFormat="1" x14ac:dyDescent="0.25">
      <c r="A125" s="25"/>
      <c r="B125" s="46" t="s">
        <v>82</v>
      </c>
      <c r="C125" s="27"/>
      <c r="D125" s="27"/>
      <c r="E125" s="27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8"/>
    </row>
    <row r="126" spans="1:20" s="29" customFormat="1" x14ac:dyDescent="0.25">
      <c r="A126" s="25"/>
      <c r="B126" s="46" t="s">
        <v>83</v>
      </c>
      <c r="C126" s="27"/>
      <c r="D126" s="27"/>
      <c r="E126" s="27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8"/>
    </row>
    <row r="127" spans="1:20" s="29" customFormat="1" x14ac:dyDescent="0.25">
      <c r="A127" s="25"/>
      <c r="B127" s="46" t="s">
        <v>84</v>
      </c>
      <c r="C127" s="27"/>
      <c r="D127" s="27"/>
      <c r="E127" s="27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8"/>
    </row>
    <row r="128" spans="1:20" s="29" customFormat="1" x14ac:dyDescent="0.25">
      <c r="A128" s="25"/>
      <c r="B128" s="46" t="s">
        <v>85</v>
      </c>
      <c r="C128" s="27"/>
      <c r="D128" s="27"/>
      <c r="E128" s="27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8"/>
    </row>
    <row r="129" spans="1:20" s="29" customFormat="1" x14ac:dyDescent="0.25">
      <c r="A129" s="25"/>
      <c r="B129" s="46" t="s">
        <v>86</v>
      </c>
      <c r="C129" s="27"/>
      <c r="D129" s="27"/>
      <c r="E129" s="27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8"/>
    </row>
    <row r="130" spans="1:20" ht="37.5" x14ac:dyDescent="0.25">
      <c r="A130" s="21" t="s">
        <v>21</v>
      </c>
      <c r="B130" s="32" t="s">
        <v>79</v>
      </c>
      <c r="C130" s="23"/>
      <c r="D130" s="23"/>
      <c r="E130" s="23"/>
      <c r="F130" s="48">
        <f>F131</f>
        <v>9667</v>
      </c>
      <c r="G130" s="48">
        <f>G131</f>
        <v>0</v>
      </c>
      <c r="H130" s="48">
        <f>H131</f>
        <v>0</v>
      </c>
      <c r="I130" s="48">
        <f>I131</f>
        <v>9667</v>
      </c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1:20" ht="56.25" x14ac:dyDescent="0.25">
      <c r="A131" s="21"/>
      <c r="B131" s="34" t="s">
        <v>87</v>
      </c>
      <c r="C131" s="23"/>
      <c r="D131" s="23"/>
      <c r="E131" s="23"/>
      <c r="F131" s="38">
        <v>9667</v>
      </c>
      <c r="G131" s="26"/>
      <c r="H131" s="26"/>
      <c r="I131" s="38">
        <v>9667</v>
      </c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1:20" x14ac:dyDescent="0.25">
      <c r="A132" s="21" t="s">
        <v>53</v>
      </c>
      <c r="B132" s="22" t="s">
        <v>54</v>
      </c>
      <c r="C132" s="23"/>
      <c r="D132" s="23"/>
      <c r="E132" s="23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1:20" ht="30" x14ac:dyDescent="0.25">
      <c r="A133" s="17">
        <v>3</v>
      </c>
      <c r="B133" s="18" t="s">
        <v>56</v>
      </c>
      <c r="C133" s="23"/>
      <c r="D133" s="23"/>
      <c r="E133" s="23"/>
      <c r="F133" s="37">
        <f>SUM(F134:F139)</f>
        <v>440284</v>
      </c>
      <c r="G133" s="22"/>
      <c r="H133" s="22"/>
      <c r="I133" s="37">
        <f>SUM(I134:I139)</f>
        <v>440284</v>
      </c>
      <c r="J133" s="37"/>
      <c r="K133" s="37"/>
      <c r="L133" s="37"/>
      <c r="M133" s="37"/>
      <c r="N133" s="22"/>
      <c r="O133" s="22"/>
      <c r="P133" s="22"/>
      <c r="Q133" s="22"/>
      <c r="R133" s="22"/>
      <c r="S133" s="22"/>
      <c r="T133" s="20" t="s">
        <v>40</v>
      </c>
    </row>
    <row r="134" spans="1:20" s="29" customFormat="1" x14ac:dyDescent="0.25">
      <c r="A134" s="25" t="s">
        <v>22</v>
      </c>
      <c r="B134" s="46" t="s">
        <v>81</v>
      </c>
      <c r="C134" s="27"/>
      <c r="D134" s="27"/>
      <c r="E134" s="27"/>
      <c r="F134" s="38">
        <v>275744</v>
      </c>
      <c r="G134" s="26"/>
      <c r="H134" s="26"/>
      <c r="I134" s="38">
        <v>275744</v>
      </c>
      <c r="J134" s="38"/>
      <c r="K134" s="38"/>
      <c r="L134" s="38"/>
      <c r="M134" s="38"/>
      <c r="N134" s="26"/>
      <c r="O134" s="26"/>
      <c r="P134" s="26"/>
      <c r="Q134" s="26"/>
      <c r="R134" s="26"/>
      <c r="S134" s="26"/>
      <c r="T134" s="26"/>
    </row>
    <row r="135" spans="1:20" s="29" customFormat="1" x14ac:dyDescent="0.25">
      <c r="A135" s="25" t="s">
        <v>23</v>
      </c>
      <c r="B135" s="46" t="s">
        <v>82</v>
      </c>
      <c r="C135" s="27"/>
      <c r="D135" s="27"/>
      <c r="E135" s="27"/>
      <c r="F135" s="38">
        <v>27666</v>
      </c>
      <c r="G135" s="26"/>
      <c r="H135" s="26"/>
      <c r="I135" s="38">
        <v>27666</v>
      </c>
      <c r="J135" s="38"/>
      <c r="K135" s="38"/>
      <c r="L135" s="38"/>
      <c r="M135" s="38"/>
      <c r="N135" s="26"/>
      <c r="O135" s="26"/>
      <c r="P135" s="26"/>
      <c r="Q135" s="26"/>
      <c r="R135" s="26"/>
      <c r="S135" s="26"/>
      <c r="T135" s="26"/>
    </row>
    <row r="136" spans="1:20" s="29" customFormat="1" x14ac:dyDescent="0.25">
      <c r="A136" s="25" t="s">
        <v>58</v>
      </c>
      <c r="B136" s="46" t="s">
        <v>83</v>
      </c>
      <c r="C136" s="27"/>
      <c r="D136" s="27"/>
      <c r="E136" s="27"/>
      <c r="F136" s="38">
        <v>22419</v>
      </c>
      <c r="G136" s="26"/>
      <c r="H136" s="26"/>
      <c r="I136" s="38">
        <v>22419</v>
      </c>
      <c r="J136" s="38"/>
      <c r="K136" s="38"/>
      <c r="L136" s="38"/>
      <c r="M136" s="38"/>
      <c r="N136" s="26"/>
      <c r="O136" s="26"/>
      <c r="P136" s="26"/>
      <c r="Q136" s="26"/>
      <c r="R136" s="26"/>
      <c r="S136" s="26"/>
      <c r="T136" s="26"/>
    </row>
    <row r="137" spans="1:20" s="29" customFormat="1" x14ac:dyDescent="0.25">
      <c r="A137" s="25" t="s">
        <v>59</v>
      </c>
      <c r="B137" s="46" t="s">
        <v>84</v>
      </c>
      <c r="C137" s="27"/>
      <c r="D137" s="27"/>
      <c r="E137" s="27"/>
      <c r="F137" s="38">
        <v>36066</v>
      </c>
      <c r="G137" s="26"/>
      <c r="H137" s="26"/>
      <c r="I137" s="38">
        <v>36066</v>
      </c>
      <c r="J137" s="38"/>
      <c r="K137" s="38"/>
      <c r="L137" s="38"/>
      <c r="M137" s="38"/>
      <c r="N137" s="26"/>
      <c r="O137" s="26"/>
      <c r="P137" s="26"/>
      <c r="Q137" s="26"/>
      <c r="R137" s="26"/>
      <c r="S137" s="26"/>
      <c r="T137" s="26"/>
    </row>
    <row r="138" spans="1:20" s="29" customFormat="1" x14ac:dyDescent="0.25">
      <c r="A138" s="25" t="s">
        <v>69</v>
      </c>
      <c r="B138" s="46" t="s">
        <v>85</v>
      </c>
      <c r="C138" s="27"/>
      <c r="D138" s="27"/>
      <c r="E138" s="27"/>
      <c r="F138" s="38">
        <v>21971</v>
      </c>
      <c r="G138" s="26"/>
      <c r="H138" s="26"/>
      <c r="I138" s="38">
        <v>21971</v>
      </c>
      <c r="J138" s="38"/>
      <c r="K138" s="38"/>
      <c r="L138" s="38"/>
      <c r="M138" s="38"/>
      <c r="N138" s="26"/>
      <c r="O138" s="26"/>
      <c r="P138" s="26"/>
      <c r="Q138" s="26"/>
      <c r="R138" s="26"/>
      <c r="S138" s="26"/>
      <c r="T138" s="26"/>
    </row>
    <row r="139" spans="1:20" s="29" customFormat="1" x14ac:dyDescent="0.25">
      <c r="A139" s="25" t="s">
        <v>70</v>
      </c>
      <c r="B139" s="46" t="s">
        <v>86</v>
      </c>
      <c r="C139" s="27"/>
      <c r="D139" s="27"/>
      <c r="E139" s="27"/>
      <c r="F139" s="38">
        <v>56418</v>
      </c>
      <c r="G139" s="26"/>
      <c r="H139" s="26"/>
      <c r="I139" s="38">
        <v>56418</v>
      </c>
      <c r="J139" s="38"/>
      <c r="K139" s="38"/>
      <c r="L139" s="38"/>
      <c r="M139" s="38"/>
      <c r="N139" s="26"/>
      <c r="O139" s="26"/>
      <c r="P139" s="26"/>
      <c r="Q139" s="26"/>
      <c r="R139" s="26"/>
      <c r="S139" s="26"/>
      <c r="T139" s="26"/>
    </row>
    <row r="140" spans="1:20" s="66" customFormat="1" x14ac:dyDescent="0.25">
      <c r="A140" s="59" t="s">
        <v>8</v>
      </c>
      <c r="B140" s="60" t="s">
        <v>88</v>
      </c>
      <c r="C140" s="61">
        <v>607330.76891300001</v>
      </c>
      <c r="D140" s="61">
        <v>508641.996315</v>
      </c>
      <c r="E140" s="61">
        <v>98688.772597999996</v>
      </c>
      <c r="F140" s="63">
        <f>F141+F159</f>
        <v>601395</v>
      </c>
      <c r="G140" s="63">
        <f>G141+G159</f>
        <v>2252</v>
      </c>
      <c r="H140" s="63">
        <f>H141+H159</f>
        <v>0</v>
      </c>
      <c r="I140" s="63">
        <f>I141+I159</f>
        <v>599143</v>
      </c>
      <c r="J140" s="63">
        <f>J171</f>
        <v>0</v>
      </c>
      <c r="K140" s="63">
        <f>K171</f>
        <v>0</v>
      </c>
      <c r="L140" s="63">
        <f>L171</f>
        <v>0</v>
      </c>
      <c r="M140" s="63">
        <f>M171</f>
        <v>0</v>
      </c>
      <c r="N140" s="67"/>
      <c r="O140" s="67"/>
      <c r="P140" s="67"/>
      <c r="Q140" s="67"/>
      <c r="R140" s="67"/>
      <c r="S140" s="67"/>
      <c r="T140" s="67"/>
    </row>
    <row r="141" spans="1:20" s="2" customFormat="1" x14ac:dyDescent="0.25">
      <c r="A141" s="17">
        <v>1</v>
      </c>
      <c r="B141" s="18" t="s">
        <v>39</v>
      </c>
      <c r="C141" s="19"/>
      <c r="D141" s="19"/>
      <c r="E141" s="19"/>
      <c r="F141" s="47">
        <f>SUM(G141:I141)</f>
        <v>580480</v>
      </c>
      <c r="G141" s="47">
        <f>G142</f>
        <v>2252</v>
      </c>
      <c r="H141" s="18"/>
      <c r="I141" s="47">
        <f>I147</f>
        <v>578228</v>
      </c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x14ac:dyDescent="0.25">
      <c r="A142" s="21" t="s">
        <v>17</v>
      </c>
      <c r="B142" s="22" t="s">
        <v>41</v>
      </c>
      <c r="C142" s="23"/>
      <c r="D142" s="23"/>
      <c r="E142" s="23"/>
      <c r="F142" s="48">
        <f>SUM(G142:I142)</f>
        <v>2252</v>
      </c>
      <c r="G142" s="48">
        <v>2252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1:20" s="29" customFormat="1" x14ac:dyDescent="0.25">
      <c r="A143" s="25"/>
      <c r="B143" s="26" t="s">
        <v>42</v>
      </c>
      <c r="C143" s="27"/>
      <c r="D143" s="27"/>
      <c r="E143" s="27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8"/>
    </row>
    <row r="144" spans="1:20" s="29" customFormat="1" x14ac:dyDescent="0.25">
      <c r="A144" s="25"/>
      <c r="B144" s="26" t="s">
        <v>42</v>
      </c>
      <c r="C144" s="27"/>
      <c r="D144" s="27"/>
      <c r="E144" s="27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8"/>
    </row>
    <row r="145" spans="1:20" s="29" customFormat="1" x14ac:dyDescent="0.25">
      <c r="A145" s="25"/>
      <c r="B145" s="26" t="s">
        <v>42</v>
      </c>
      <c r="C145" s="27"/>
      <c r="D145" s="27"/>
      <c r="E145" s="27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8"/>
    </row>
    <row r="146" spans="1:20" s="29" customFormat="1" x14ac:dyDescent="0.25">
      <c r="A146" s="25"/>
      <c r="B146" s="26" t="s">
        <v>42</v>
      </c>
      <c r="C146" s="27"/>
      <c r="D146" s="27"/>
      <c r="E146" s="27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8"/>
    </row>
    <row r="147" spans="1:20" x14ac:dyDescent="0.25">
      <c r="A147" s="21" t="s">
        <v>19</v>
      </c>
      <c r="B147" s="22" t="s">
        <v>73</v>
      </c>
      <c r="C147" s="23"/>
      <c r="D147" s="23"/>
      <c r="E147" s="23"/>
      <c r="F147" s="48">
        <f>SUM(F148:F154)</f>
        <v>578228</v>
      </c>
      <c r="G147" s="48">
        <f t="shared" ref="G147:M147" si="7">SUM(G148:G154)</f>
        <v>0</v>
      </c>
      <c r="H147" s="48">
        <f t="shared" si="7"/>
        <v>0</v>
      </c>
      <c r="I147" s="48">
        <f t="shared" si="7"/>
        <v>578228</v>
      </c>
      <c r="J147" s="48">
        <f t="shared" si="7"/>
        <v>0</v>
      </c>
      <c r="K147" s="48">
        <f t="shared" si="7"/>
        <v>0</v>
      </c>
      <c r="L147" s="48">
        <f t="shared" si="7"/>
        <v>0</v>
      </c>
      <c r="M147" s="48">
        <f t="shared" si="7"/>
        <v>0</v>
      </c>
      <c r="N147" s="22"/>
      <c r="O147" s="22"/>
      <c r="P147" s="22"/>
      <c r="Q147" s="22"/>
      <c r="R147" s="22"/>
      <c r="S147" s="22"/>
      <c r="T147" s="22"/>
    </row>
    <row r="148" spans="1:20" s="29" customFormat="1" x14ac:dyDescent="0.25">
      <c r="A148" s="25"/>
      <c r="B148" s="46" t="s">
        <v>89</v>
      </c>
      <c r="C148" s="27"/>
      <c r="D148" s="27"/>
      <c r="E148" s="27"/>
      <c r="F148" s="38">
        <f t="shared" ref="F148:F154" si="8">G148+H148+I148</f>
        <v>17172</v>
      </c>
      <c r="G148" s="26"/>
      <c r="H148" s="26"/>
      <c r="I148" s="38">
        <v>17172</v>
      </c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8"/>
    </row>
    <row r="149" spans="1:20" s="29" customFormat="1" x14ac:dyDescent="0.25">
      <c r="A149" s="25"/>
      <c r="B149" s="46" t="s">
        <v>90</v>
      </c>
      <c r="C149" s="27"/>
      <c r="D149" s="27"/>
      <c r="E149" s="27"/>
      <c r="F149" s="38">
        <f t="shared" si="8"/>
        <v>19178</v>
      </c>
      <c r="G149" s="26"/>
      <c r="H149" s="26"/>
      <c r="I149" s="38">
        <v>19178</v>
      </c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8"/>
    </row>
    <row r="150" spans="1:20" s="29" customFormat="1" x14ac:dyDescent="0.25">
      <c r="A150" s="25"/>
      <c r="B150" s="46" t="s">
        <v>91</v>
      </c>
      <c r="C150" s="27"/>
      <c r="D150" s="27"/>
      <c r="E150" s="27"/>
      <c r="F150" s="38">
        <f t="shared" si="8"/>
        <v>16384</v>
      </c>
      <c r="G150" s="26"/>
      <c r="H150" s="26"/>
      <c r="I150" s="38">
        <v>16384</v>
      </c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8"/>
    </row>
    <row r="151" spans="1:20" s="29" customFormat="1" x14ac:dyDescent="0.25">
      <c r="A151" s="25"/>
      <c r="B151" s="46" t="s">
        <v>92</v>
      </c>
      <c r="C151" s="27"/>
      <c r="D151" s="27"/>
      <c r="E151" s="27"/>
      <c r="F151" s="38">
        <f t="shared" si="8"/>
        <v>19098</v>
      </c>
      <c r="G151" s="26"/>
      <c r="H151" s="26"/>
      <c r="I151" s="38">
        <v>19098</v>
      </c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8"/>
    </row>
    <row r="152" spans="1:20" s="29" customFormat="1" x14ac:dyDescent="0.25">
      <c r="A152" s="25"/>
      <c r="B152" s="46" t="s">
        <v>93</v>
      </c>
      <c r="C152" s="27"/>
      <c r="D152" s="27"/>
      <c r="E152" s="27"/>
      <c r="F152" s="38">
        <f t="shared" si="8"/>
        <v>25882</v>
      </c>
      <c r="G152" s="38"/>
      <c r="H152" s="38"/>
      <c r="I152" s="38">
        <v>25882</v>
      </c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8"/>
    </row>
    <row r="153" spans="1:20" s="29" customFormat="1" x14ac:dyDescent="0.25">
      <c r="A153" s="25"/>
      <c r="B153" s="46" t="s">
        <v>94</v>
      </c>
      <c r="C153" s="27"/>
      <c r="D153" s="27"/>
      <c r="E153" s="27"/>
      <c r="F153" s="38">
        <f t="shared" si="8"/>
        <v>18054</v>
      </c>
      <c r="G153" s="38"/>
      <c r="H153" s="38"/>
      <c r="I153" s="38">
        <v>18054</v>
      </c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8"/>
    </row>
    <row r="154" spans="1:20" s="29" customFormat="1" x14ac:dyDescent="0.25">
      <c r="A154" s="25"/>
      <c r="B154" s="46" t="s">
        <v>95</v>
      </c>
      <c r="C154" s="27"/>
      <c r="D154" s="27"/>
      <c r="E154" s="27"/>
      <c r="F154" s="38">
        <f t="shared" si="8"/>
        <v>462460</v>
      </c>
      <c r="G154" s="38"/>
      <c r="H154" s="38"/>
      <c r="I154" s="38">
        <v>462460</v>
      </c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8"/>
    </row>
    <row r="155" spans="1:20" x14ac:dyDescent="0.25">
      <c r="A155" s="21" t="s">
        <v>18</v>
      </c>
      <c r="B155" s="22" t="s">
        <v>48</v>
      </c>
      <c r="C155" s="23"/>
      <c r="D155" s="23"/>
      <c r="E155" s="23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1:20" x14ac:dyDescent="0.25">
      <c r="A156" s="21"/>
      <c r="B156" s="22" t="s">
        <v>49</v>
      </c>
      <c r="C156" s="23"/>
      <c r="D156" s="23"/>
      <c r="E156" s="23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4"/>
    </row>
    <row r="157" spans="1:20" x14ac:dyDescent="0.25">
      <c r="A157" s="21"/>
      <c r="B157" s="22" t="s">
        <v>49</v>
      </c>
      <c r="C157" s="23"/>
      <c r="D157" s="23"/>
      <c r="E157" s="23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4"/>
    </row>
    <row r="158" spans="1:20" x14ac:dyDescent="0.25">
      <c r="A158" s="21"/>
      <c r="B158" s="22" t="s">
        <v>49</v>
      </c>
      <c r="C158" s="23"/>
      <c r="D158" s="23"/>
      <c r="E158" s="23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4"/>
    </row>
    <row r="159" spans="1:20" s="2" customFormat="1" x14ac:dyDescent="0.25">
      <c r="A159" s="17">
        <v>2</v>
      </c>
      <c r="B159" s="18" t="s">
        <v>50</v>
      </c>
      <c r="C159" s="19"/>
      <c r="D159" s="19"/>
      <c r="E159" s="19"/>
      <c r="F159" s="37">
        <f>F160</f>
        <v>20915</v>
      </c>
      <c r="G159" s="22">
        <f>G160</f>
        <v>0</v>
      </c>
      <c r="H159" s="22">
        <f>H160</f>
        <v>0</v>
      </c>
      <c r="I159" s="37">
        <f>I160</f>
        <v>20915</v>
      </c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</row>
    <row r="160" spans="1:20" x14ac:dyDescent="0.25">
      <c r="A160" s="21" t="s">
        <v>20</v>
      </c>
      <c r="B160" s="22" t="s">
        <v>73</v>
      </c>
      <c r="C160" s="23"/>
      <c r="D160" s="23"/>
      <c r="E160" s="23"/>
      <c r="F160" s="48">
        <f>G160+H160+I160</f>
        <v>20915</v>
      </c>
      <c r="G160" s="22"/>
      <c r="H160" s="22"/>
      <c r="I160" s="48">
        <f>SUM(I161:I167)</f>
        <v>20915</v>
      </c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1:20" s="29" customFormat="1" ht="18.75" customHeight="1" x14ac:dyDescent="0.25">
      <c r="A161" s="25"/>
      <c r="B161" s="46" t="s">
        <v>89</v>
      </c>
      <c r="C161" s="27"/>
      <c r="D161" s="27"/>
      <c r="E161" s="27"/>
      <c r="F161" s="38">
        <f t="shared" ref="F161:F167" si="9">G161+H161+I161</f>
        <v>2318</v>
      </c>
      <c r="G161" s="26"/>
      <c r="H161" s="26"/>
      <c r="I161" s="38">
        <v>2318</v>
      </c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8"/>
    </row>
    <row r="162" spans="1:20" s="29" customFormat="1" x14ac:dyDescent="0.25">
      <c r="A162" s="25"/>
      <c r="B162" s="46" t="s">
        <v>90</v>
      </c>
      <c r="C162" s="27"/>
      <c r="D162" s="27"/>
      <c r="E162" s="27"/>
      <c r="F162" s="38">
        <f t="shared" si="9"/>
        <v>1939</v>
      </c>
      <c r="G162" s="26"/>
      <c r="H162" s="26"/>
      <c r="I162" s="38">
        <v>1939</v>
      </c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8"/>
    </row>
    <row r="163" spans="1:20" s="29" customFormat="1" x14ac:dyDescent="0.25">
      <c r="A163" s="25"/>
      <c r="B163" s="46" t="s">
        <v>91</v>
      </c>
      <c r="C163" s="27"/>
      <c r="D163" s="27"/>
      <c r="E163" s="27"/>
      <c r="F163" s="38">
        <f t="shared" si="9"/>
        <v>2097</v>
      </c>
      <c r="G163" s="26"/>
      <c r="H163" s="26"/>
      <c r="I163" s="38">
        <v>2097</v>
      </c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8"/>
    </row>
    <row r="164" spans="1:20" s="29" customFormat="1" x14ac:dyDescent="0.25">
      <c r="A164" s="25"/>
      <c r="B164" s="46" t="s">
        <v>92</v>
      </c>
      <c r="C164" s="27"/>
      <c r="D164" s="27"/>
      <c r="E164" s="27"/>
      <c r="F164" s="38">
        <f t="shared" si="9"/>
        <v>2518</v>
      </c>
      <c r="G164" s="26"/>
      <c r="H164" s="26"/>
      <c r="I164" s="38">
        <v>2518</v>
      </c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8"/>
    </row>
    <row r="165" spans="1:20" s="29" customFormat="1" x14ac:dyDescent="0.25">
      <c r="A165" s="25"/>
      <c r="B165" s="46" t="s">
        <v>93</v>
      </c>
      <c r="C165" s="27"/>
      <c r="D165" s="27"/>
      <c r="E165" s="27"/>
      <c r="F165" s="38">
        <f t="shared" si="9"/>
        <v>3297</v>
      </c>
      <c r="G165" s="26"/>
      <c r="H165" s="26"/>
      <c r="I165" s="38">
        <v>3297</v>
      </c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8"/>
    </row>
    <row r="166" spans="1:20" s="29" customFormat="1" x14ac:dyDescent="0.25">
      <c r="A166" s="25"/>
      <c r="B166" s="46" t="s">
        <v>94</v>
      </c>
      <c r="C166" s="27"/>
      <c r="D166" s="27"/>
      <c r="E166" s="27"/>
      <c r="F166" s="38">
        <f t="shared" si="9"/>
        <v>1182</v>
      </c>
      <c r="G166" s="26"/>
      <c r="H166" s="26"/>
      <c r="I166" s="38">
        <v>1182</v>
      </c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8"/>
    </row>
    <row r="167" spans="1:20" s="29" customFormat="1" x14ac:dyDescent="0.25">
      <c r="A167" s="25"/>
      <c r="B167" s="46" t="s">
        <v>95</v>
      </c>
      <c r="C167" s="27"/>
      <c r="D167" s="27"/>
      <c r="E167" s="27"/>
      <c r="F167" s="38">
        <f t="shared" si="9"/>
        <v>7564</v>
      </c>
      <c r="G167" s="26"/>
      <c r="H167" s="26"/>
      <c r="I167" s="38">
        <v>7564</v>
      </c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8"/>
    </row>
    <row r="168" spans="1:20" ht="37.5" x14ac:dyDescent="0.25">
      <c r="A168" s="21" t="s">
        <v>21</v>
      </c>
      <c r="B168" s="32" t="s">
        <v>79</v>
      </c>
      <c r="C168" s="23"/>
      <c r="D168" s="23"/>
      <c r="E168" s="23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1:20" x14ac:dyDescent="0.25">
      <c r="A169" s="21" t="s">
        <v>53</v>
      </c>
      <c r="B169" s="22" t="s">
        <v>54</v>
      </c>
      <c r="C169" s="23"/>
      <c r="D169" s="23"/>
      <c r="E169" s="23"/>
      <c r="F169" s="36">
        <f>F170</f>
        <v>-5934</v>
      </c>
      <c r="G169" s="22"/>
      <c r="H169" s="36"/>
      <c r="I169" s="36">
        <f>I170</f>
        <v>-5934</v>
      </c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</row>
    <row r="170" spans="1:20" ht="37.5" x14ac:dyDescent="0.25">
      <c r="A170" s="21"/>
      <c r="B170" s="34" t="s">
        <v>125</v>
      </c>
      <c r="C170" s="23"/>
      <c r="D170" s="23"/>
      <c r="E170" s="23"/>
      <c r="F170" s="35">
        <v>-5934</v>
      </c>
      <c r="G170" s="22"/>
      <c r="H170" s="35"/>
      <c r="I170" s="35">
        <v>-5934</v>
      </c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</row>
    <row r="171" spans="1:20" x14ac:dyDescent="0.25">
      <c r="A171" s="17">
        <v>3</v>
      </c>
      <c r="B171" s="18" t="s">
        <v>56</v>
      </c>
      <c r="C171" s="23"/>
      <c r="D171" s="23"/>
      <c r="E171" s="23"/>
      <c r="F171" s="37">
        <f>SUM(F172:F178)</f>
        <v>599144.93704250001</v>
      </c>
      <c r="G171" s="22"/>
      <c r="H171" s="22"/>
      <c r="I171" s="37">
        <f>SUM(I172:I178)</f>
        <v>599144.93704250001</v>
      </c>
      <c r="J171" s="37"/>
      <c r="K171" s="37"/>
      <c r="L171" s="37"/>
      <c r="M171" s="37"/>
      <c r="N171" s="22"/>
      <c r="O171" s="22"/>
      <c r="P171" s="22"/>
      <c r="Q171" s="22"/>
      <c r="R171" s="22"/>
      <c r="S171" s="22"/>
      <c r="T171" s="20"/>
    </row>
    <row r="172" spans="1:20" s="29" customFormat="1" ht="19.5" x14ac:dyDescent="0.25">
      <c r="A172" s="25" t="s">
        <v>22</v>
      </c>
      <c r="B172" s="46" t="s">
        <v>89</v>
      </c>
      <c r="C172" s="27"/>
      <c r="D172" s="27"/>
      <c r="E172" s="27"/>
      <c r="F172" s="44">
        <v>19492.319186000001</v>
      </c>
      <c r="G172" s="26"/>
      <c r="H172" s="26"/>
      <c r="I172" s="44">
        <v>19492.319186000001</v>
      </c>
      <c r="J172" s="45"/>
      <c r="K172" s="45"/>
      <c r="L172" s="45"/>
      <c r="M172" s="45"/>
      <c r="N172" s="26"/>
      <c r="O172" s="26"/>
      <c r="P172" s="26"/>
      <c r="Q172" s="26"/>
      <c r="R172" s="26"/>
      <c r="S172" s="26"/>
      <c r="T172" s="26"/>
    </row>
    <row r="173" spans="1:20" s="29" customFormat="1" ht="19.5" x14ac:dyDescent="0.25">
      <c r="A173" s="25" t="s">
        <v>23</v>
      </c>
      <c r="B173" s="46" t="s">
        <v>90</v>
      </c>
      <c r="C173" s="27"/>
      <c r="D173" s="27"/>
      <c r="E173" s="27"/>
      <c r="F173" s="44">
        <v>21117.172806000002</v>
      </c>
      <c r="G173" s="26"/>
      <c r="H173" s="26"/>
      <c r="I173" s="44">
        <v>21117.172806000002</v>
      </c>
      <c r="J173" s="45"/>
      <c r="K173" s="45"/>
      <c r="L173" s="45"/>
      <c r="M173" s="45"/>
      <c r="N173" s="26"/>
      <c r="O173" s="26"/>
      <c r="P173" s="26"/>
      <c r="Q173" s="26"/>
      <c r="R173" s="26"/>
      <c r="S173" s="26"/>
      <c r="T173" s="26"/>
    </row>
    <row r="174" spans="1:20" s="29" customFormat="1" ht="19.5" x14ac:dyDescent="0.25">
      <c r="A174" s="25" t="s">
        <v>58</v>
      </c>
      <c r="B174" s="46" t="s">
        <v>91</v>
      </c>
      <c r="C174" s="27"/>
      <c r="D174" s="27"/>
      <c r="E174" s="27"/>
      <c r="F174" s="44">
        <v>18480.228203000002</v>
      </c>
      <c r="G174" s="26"/>
      <c r="H174" s="26"/>
      <c r="I174" s="44">
        <v>18480.228203000002</v>
      </c>
      <c r="J174" s="45"/>
      <c r="K174" s="45"/>
      <c r="L174" s="45"/>
      <c r="M174" s="45"/>
      <c r="N174" s="26"/>
      <c r="O174" s="26"/>
      <c r="P174" s="26"/>
      <c r="Q174" s="26"/>
      <c r="R174" s="26"/>
      <c r="S174" s="26"/>
      <c r="T174" s="26"/>
    </row>
    <row r="175" spans="1:20" s="29" customFormat="1" ht="19.5" x14ac:dyDescent="0.25">
      <c r="A175" s="25" t="s">
        <v>59</v>
      </c>
      <c r="B175" s="46" t="s">
        <v>92</v>
      </c>
      <c r="C175" s="27"/>
      <c r="D175" s="27"/>
      <c r="E175" s="27"/>
      <c r="F175" s="44">
        <v>21615.775470999997</v>
      </c>
      <c r="G175" s="26"/>
      <c r="H175" s="26"/>
      <c r="I175" s="44">
        <v>21615.775470999997</v>
      </c>
      <c r="J175" s="45"/>
      <c r="K175" s="45"/>
      <c r="L175" s="45"/>
      <c r="M175" s="45"/>
      <c r="N175" s="26"/>
      <c r="O175" s="26"/>
      <c r="P175" s="26"/>
      <c r="Q175" s="26"/>
      <c r="R175" s="26"/>
      <c r="S175" s="26"/>
      <c r="T175" s="26"/>
    </row>
    <row r="176" spans="1:20" s="29" customFormat="1" ht="19.5" x14ac:dyDescent="0.25">
      <c r="A176" s="25" t="s">
        <v>69</v>
      </c>
      <c r="B176" s="46" t="s">
        <v>93</v>
      </c>
      <c r="C176" s="27"/>
      <c r="D176" s="27"/>
      <c r="E176" s="27"/>
      <c r="F176" s="44">
        <v>29178.855619000002</v>
      </c>
      <c r="G176" s="26"/>
      <c r="H176" s="26"/>
      <c r="I176" s="44">
        <v>29178.855619000002</v>
      </c>
      <c r="J176" s="45"/>
      <c r="K176" s="45"/>
      <c r="L176" s="45"/>
      <c r="M176" s="45"/>
      <c r="N176" s="26"/>
      <c r="O176" s="26"/>
      <c r="P176" s="26"/>
      <c r="Q176" s="26"/>
      <c r="R176" s="26"/>
      <c r="S176" s="26"/>
      <c r="T176" s="26"/>
    </row>
    <row r="177" spans="1:20" s="29" customFormat="1" ht="19.5" x14ac:dyDescent="0.25">
      <c r="A177" s="25" t="s">
        <v>70</v>
      </c>
      <c r="B177" s="46" t="s">
        <v>94</v>
      </c>
      <c r="C177" s="27"/>
      <c r="D177" s="27"/>
      <c r="E177" s="27"/>
      <c r="F177" s="44">
        <v>19235.681626000001</v>
      </c>
      <c r="G177" s="26"/>
      <c r="H177" s="26"/>
      <c r="I177" s="44">
        <v>19235.681626000001</v>
      </c>
      <c r="J177" s="45"/>
      <c r="K177" s="45"/>
      <c r="L177" s="45"/>
      <c r="M177" s="45"/>
      <c r="N177" s="26"/>
      <c r="O177" s="26"/>
      <c r="P177" s="26"/>
      <c r="Q177" s="26"/>
      <c r="R177" s="26"/>
      <c r="S177" s="26"/>
      <c r="T177" s="26"/>
    </row>
    <row r="178" spans="1:20" s="29" customFormat="1" ht="19.5" x14ac:dyDescent="0.25">
      <c r="A178" s="25" t="s">
        <v>96</v>
      </c>
      <c r="B178" s="46" t="s">
        <v>95</v>
      </c>
      <c r="C178" s="27"/>
      <c r="D178" s="27"/>
      <c r="E178" s="27"/>
      <c r="F178" s="44">
        <v>470024.90413149999</v>
      </c>
      <c r="G178" s="26"/>
      <c r="H178" s="26"/>
      <c r="I178" s="44">
        <v>470024.90413149999</v>
      </c>
      <c r="J178" s="45"/>
      <c r="K178" s="45"/>
      <c r="L178" s="45"/>
      <c r="M178" s="45"/>
      <c r="N178" s="26"/>
      <c r="O178" s="26"/>
      <c r="P178" s="26"/>
      <c r="Q178" s="26"/>
      <c r="R178" s="26"/>
      <c r="S178" s="26"/>
      <c r="T178" s="26"/>
    </row>
    <row r="179" spans="1:20" s="39" customFormat="1" ht="30" x14ac:dyDescent="0.25">
      <c r="A179" s="11" t="s">
        <v>9</v>
      </c>
      <c r="B179" s="12" t="s">
        <v>97</v>
      </c>
      <c r="C179" s="13">
        <v>463762.07835600001</v>
      </c>
      <c r="D179" s="13">
        <v>390649.16099499998</v>
      </c>
      <c r="E179" s="13">
        <v>73112.917361</v>
      </c>
      <c r="F179" s="14">
        <f>F205</f>
        <v>464755</v>
      </c>
      <c r="G179" s="49"/>
      <c r="H179" s="49"/>
      <c r="I179" s="14">
        <f>I205</f>
        <v>464755</v>
      </c>
      <c r="J179" s="14">
        <f t="shared" ref="J179:S179" si="10">J205</f>
        <v>0</v>
      </c>
      <c r="K179" s="14">
        <f t="shared" si="10"/>
        <v>0</v>
      </c>
      <c r="L179" s="14">
        <f t="shared" si="10"/>
        <v>0</v>
      </c>
      <c r="M179" s="14">
        <f t="shared" si="10"/>
        <v>0</v>
      </c>
      <c r="N179" s="14">
        <f t="shared" si="10"/>
        <v>0</v>
      </c>
      <c r="O179" s="14">
        <f t="shared" si="10"/>
        <v>0</v>
      </c>
      <c r="P179" s="14">
        <f t="shared" si="10"/>
        <v>0</v>
      </c>
      <c r="Q179" s="14">
        <f t="shared" si="10"/>
        <v>0</v>
      </c>
      <c r="R179" s="14">
        <f t="shared" si="10"/>
        <v>0</v>
      </c>
      <c r="S179" s="14">
        <f t="shared" si="10"/>
        <v>0</v>
      </c>
      <c r="T179" s="15" t="s">
        <v>40</v>
      </c>
    </row>
    <row r="180" spans="1:20" s="2" customFormat="1" x14ac:dyDescent="0.25">
      <c r="A180" s="17">
        <v>1</v>
      </c>
      <c r="B180" s="18" t="s">
        <v>39</v>
      </c>
      <c r="C180" s="19"/>
      <c r="D180" s="19"/>
      <c r="E180" s="19"/>
      <c r="F180" s="47">
        <f>F186</f>
        <v>17802</v>
      </c>
      <c r="G180" s="47">
        <f t="shared" ref="G180:S180" si="11">G186</f>
        <v>0</v>
      </c>
      <c r="H180" s="47">
        <f t="shared" si="11"/>
        <v>0</v>
      </c>
      <c r="I180" s="47">
        <f t="shared" si="11"/>
        <v>17802</v>
      </c>
      <c r="J180" s="47">
        <f t="shared" si="11"/>
        <v>0</v>
      </c>
      <c r="K180" s="47">
        <f t="shared" si="11"/>
        <v>0</v>
      </c>
      <c r="L180" s="47">
        <f t="shared" si="11"/>
        <v>0</v>
      </c>
      <c r="M180" s="47">
        <f t="shared" si="11"/>
        <v>0</v>
      </c>
      <c r="N180" s="47">
        <f t="shared" si="11"/>
        <v>0</v>
      </c>
      <c r="O180" s="47">
        <f t="shared" si="11"/>
        <v>0</v>
      </c>
      <c r="P180" s="47">
        <f t="shared" si="11"/>
        <v>4289</v>
      </c>
      <c r="Q180" s="47">
        <f t="shared" si="11"/>
        <v>0</v>
      </c>
      <c r="R180" s="47">
        <f t="shared" si="11"/>
        <v>0</v>
      </c>
      <c r="S180" s="47">
        <f t="shared" si="11"/>
        <v>9867</v>
      </c>
      <c r="T180" s="18"/>
    </row>
    <row r="181" spans="1:20" x14ac:dyDescent="0.25">
      <c r="A181" s="21" t="s">
        <v>17</v>
      </c>
      <c r="B181" s="22" t="s">
        <v>41</v>
      </c>
      <c r="C181" s="23"/>
      <c r="D181" s="23"/>
      <c r="E181" s="23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1:20" s="29" customFormat="1" x14ac:dyDescent="0.25">
      <c r="A182" s="25"/>
      <c r="B182" s="26" t="s">
        <v>42</v>
      </c>
      <c r="C182" s="27"/>
      <c r="D182" s="27"/>
      <c r="E182" s="27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8"/>
    </row>
    <row r="183" spans="1:20" s="29" customFormat="1" x14ac:dyDescent="0.25">
      <c r="A183" s="25"/>
      <c r="B183" s="26" t="s">
        <v>42</v>
      </c>
      <c r="C183" s="27"/>
      <c r="D183" s="27"/>
      <c r="E183" s="27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8"/>
    </row>
    <row r="184" spans="1:20" s="29" customFormat="1" x14ac:dyDescent="0.25">
      <c r="A184" s="25"/>
      <c r="B184" s="26" t="s">
        <v>42</v>
      </c>
      <c r="C184" s="27"/>
      <c r="D184" s="27"/>
      <c r="E184" s="27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8"/>
    </row>
    <row r="185" spans="1:20" s="29" customFormat="1" x14ac:dyDescent="0.25">
      <c r="A185" s="25"/>
      <c r="B185" s="26" t="s">
        <v>42</v>
      </c>
      <c r="C185" s="27"/>
      <c r="D185" s="27"/>
      <c r="E185" s="27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8"/>
    </row>
    <row r="186" spans="1:20" x14ac:dyDescent="0.25">
      <c r="A186" s="21" t="s">
        <v>19</v>
      </c>
      <c r="B186" s="22" t="s">
        <v>73</v>
      </c>
      <c r="C186" s="23"/>
      <c r="D186" s="23"/>
      <c r="E186" s="23"/>
      <c r="F186" s="42">
        <f t="shared" ref="F186:S186" si="12">SUM(F187:F192)</f>
        <v>17802</v>
      </c>
      <c r="G186" s="42">
        <f t="shared" si="12"/>
        <v>0</v>
      </c>
      <c r="H186" s="42">
        <f t="shared" si="12"/>
        <v>0</v>
      </c>
      <c r="I186" s="42">
        <f t="shared" si="12"/>
        <v>17802</v>
      </c>
      <c r="J186" s="42">
        <f t="shared" si="12"/>
        <v>0</v>
      </c>
      <c r="K186" s="42">
        <f t="shared" si="12"/>
        <v>0</v>
      </c>
      <c r="L186" s="42">
        <f t="shared" si="12"/>
        <v>0</v>
      </c>
      <c r="M186" s="42">
        <f t="shared" si="12"/>
        <v>0</v>
      </c>
      <c r="N186" s="42">
        <f t="shared" si="12"/>
        <v>0</v>
      </c>
      <c r="O186" s="42">
        <f t="shared" si="12"/>
        <v>0</v>
      </c>
      <c r="P186" s="42">
        <f t="shared" si="12"/>
        <v>4289</v>
      </c>
      <c r="Q186" s="42">
        <f t="shared" si="12"/>
        <v>0</v>
      </c>
      <c r="R186" s="42">
        <f t="shared" si="12"/>
        <v>0</v>
      </c>
      <c r="S186" s="42">
        <f t="shared" si="12"/>
        <v>9867</v>
      </c>
      <c r="T186" s="22"/>
    </row>
    <row r="187" spans="1:20" s="29" customFormat="1" x14ac:dyDescent="0.25">
      <c r="A187" s="25"/>
      <c r="B187" s="46" t="s">
        <v>98</v>
      </c>
      <c r="C187" s="27"/>
      <c r="D187" s="27"/>
      <c r="E187" s="27"/>
      <c r="F187" s="44">
        <f t="shared" ref="F187:F192" si="13">G187+H187+I187</f>
        <v>8172</v>
      </c>
      <c r="G187" s="44"/>
      <c r="H187" s="44"/>
      <c r="I187" s="44">
        <f>I206-I196</f>
        <v>8172</v>
      </c>
      <c r="J187" s="26"/>
      <c r="K187" s="26"/>
      <c r="L187" s="26"/>
      <c r="M187" s="26"/>
      <c r="N187" s="44"/>
      <c r="O187" s="44"/>
      <c r="P187" s="44"/>
      <c r="Q187" s="44"/>
      <c r="R187" s="44"/>
      <c r="S187" s="44"/>
      <c r="T187" s="28"/>
    </row>
    <row r="188" spans="1:20" s="29" customFormat="1" x14ac:dyDescent="0.25">
      <c r="A188" s="25"/>
      <c r="B188" s="46" t="s">
        <v>99</v>
      </c>
      <c r="C188" s="27"/>
      <c r="D188" s="27"/>
      <c r="E188" s="27"/>
      <c r="F188" s="44">
        <f t="shared" si="13"/>
        <v>3039</v>
      </c>
      <c r="G188" s="44"/>
      <c r="H188" s="44"/>
      <c r="I188" s="44">
        <f>I207-I197</f>
        <v>3039</v>
      </c>
      <c r="J188" s="26"/>
      <c r="K188" s="26"/>
      <c r="L188" s="26"/>
      <c r="M188" s="26"/>
      <c r="N188" s="44"/>
      <c r="O188" s="44"/>
      <c r="P188" s="44">
        <v>2737</v>
      </c>
      <c r="Q188" s="44"/>
      <c r="R188" s="44"/>
      <c r="S188" s="44">
        <f>P188+I188</f>
        <v>5776</v>
      </c>
      <c r="T188" s="28"/>
    </row>
    <row r="189" spans="1:20" s="29" customFormat="1" x14ac:dyDescent="0.25">
      <c r="A189" s="25"/>
      <c r="B189" s="46" t="s">
        <v>100</v>
      </c>
      <c r="C189" s="27"/>
      <c r="D189" s="27"/>
      <c r="E189" s="27"/>
      <c r="F189" s="44">
        <f t="shared" si="13"/>
        <v>2539</v>
      </c>
      <c r="G189" s="44"/>
      <c r="H189" s="44"/>
      <c r="I189" s="44">
        <f>I208-I198</f>
        <v>2539</v>
      </c>
      <c r="J189" s="26"/>
      <c r="K189" s="26"/>
      <c r="L189" s="26"/>
      <c r="M189" s="26"/>
      <c r="N189" s="44"/>
      <c r="O189" s="44"/>
      <c r="P189" s="44">
        <v>1552</v>
      </c>
      <c r="Q189" s="44"/>
      <c r="R189" s="44"/>
      <c r="S189" s="44">
        <f>P189+I189</f>
        <v>4091</v>
      </c>
      <c r="T189" s="28"/>
    </row>
    <row r="190" spans="1:20" s="29" customFormat="1" x14ac:dyDescent="0.25">
      <c r="A190" s="25"/>
      <c r="B190" s="46" t="s">
        <v>101</v>
      </c>
      <c r="C190" s="27"/>
      <c r="D190" s="27"/>
      <c r="E190" s="27"/>
      <c r="F190" s="44">
        <f t="shared" si="13"/>
        <v>1218</v>
      </c>
      <c r="G190" s="44"/>
      <c r="H190" s="44"/>
      <c r="I190" s="44">
        <f>I209-I199</f>
        <v>1218</v>
      </c>
      <c r="J190" s="26"/>
      <c r="K190" s="26"/>
      <c r="L190" s="26"/>
      <c r="M190" s="26"/>
      <c r="N190" s="44"/>
      <c r="O190" s="44"/>
      <c r="P190" s="44"/>
      <c r="Q190" s="44"/>
      <c r="R190" s="44"/>
      <c r="S190" s="44"/>
      <c r="T190" s="28"/>
    </row>
    <row r="191" spans="1:20" s="29" customFormat="1" x14ac:dyDescent="0.25">
      <c r="A191" s="25"/>
      <c r="B191" s="46" t="s">
        <v>102</v>
      </c>
      <c r="C191" s="27"/>
      <c r="D191" s="27"/>
      <c r="E191" s="27"/>
      <c r="F191" s="44">
        <f t="shared" si="13"/>
        <v>2834</v>
      </c>
      <c r="G191" s="44"/>
      <c r="H191" s="44"/>
      <c r="I191" s="44">
        <f>I210-I200</f>
        <v>2834</v>
      </c>
      <c r="J191" s="26"/>
      <c r="K191" s="26"/>
      <c r="L191" s="26"/>
      <c r="M191" s="26"/>
      <c r="N191" s="44"/>
      <c r="O191" s="44"/>
      <c r="P191" s="44"/>
      <c r="Q191" s="44"/>
      <c r="R191" s="44"/>
      <c r="S191" s="44"/>
      <c r="T191" s="28"/>
    </row>
    <row r="192" spans="1:20" s="29" customFormat="1" x14ac:dyDescent="0.25">
      <c r="A192" s="25"/>
      <c r="B192" s="46" t="s">
        <v>103</v>
      </c>
      <c r="C192" s="27"/>
      <c r="D192" s="27"/>
      <c r="E192" s="27"/>
      <c r="F192" s="44">
        <f t="shared" si="13"/>
        <v>0</v>
      </c>
      <c r="G192" s="44"/>
      <c r="H192" s="44"/>
      <c r="I192" s="44"/>
      <c r="J192" s="26"/>
      <c r="K192" s="26"/>
      <c r="L192" s="26"/>
      <c r="M192" s="26"/>
      <c r="N192" s="44"/>
      <c r="O192" s="44"/>
      <c r="P192" s="44"/>
      <c r="Q192" s="44"/>
      <c r="R192" s="44"/>
      <c r="S192" s="44"/>
      <c r="T192" s="28"/>
    </row>
    <row r="193" spans="1:20" x14ac:dyDescent="0.25">
      <c r="A193" s="21" t="s">
        <v>18</v>
      </c>
      <c r="B193" s="22" t="s">
        <v>48</v>
      </c>
      <c r="C193" s="23"/>
      <c r="D193" s="23"/>
      <c r="E193" s="23"/>
      <c r="F193" s="44"/>
      <c r="G193" s="44"/>
      <c r="H193" s="44"/>
      <c r="I193" s="44"/>
      <c r="J193" s="22"/>
      <c r="K193" s="22"/>
      <c r="L193" s="22"/>
      <c r="M193" s="22"/>
      <c r="N193" s="44"/>
      <c r="O193" s="44"/>
      <c r="P193" s="44"/>
      <c r="Q193" s="44"/>
      <c r="R193" s="44"/>
      <c r="S193" s="44"/>
      <c r="T193" s="22"/>
    </row>
    <row r="194" spans="1:20" s="2" customFormat="1" x14ac:dyDescent="0.25">
      <c r="A194" s="17">
        <v>2</v>
      </c>
      <c r="B194" s="18" t="s">
        <v>50</v>
      </c>
      <c r="C194" s="19"/>
      <c r="D194" s="19"/>
      <c r="E194" s="19"/>
      <c r="F194" s="37">
        <f>F195+F202+F204</f>
        <v>34929</v>
      </c>
      <c r="G194" s="37"/>
      <c r="H194" s="37"/>
      <c r="I194" s="37">
        <f>I195+I202+I204</f>
        <v>34929</v>
      </c>
      <c r="J194" s="18"/>
      <c r="K194" s="18"/>
      <c r="L194" s="18"/>
      <c r="M194" s="18"/>
      <c r="N194" s="18"/>
      <c r="O194" s="18"/>
      <c r="P194" s="37">
        <f>P195+P202+P204</f>
        <v>14894</v>
      </c>
      <c r="Q194" s="37"/>
      <c r="R194" s="37"/>
      <c r="S194" s="37">
        <f>S195+S202+S204</f>
        <v>14894</v>
      </c>
      <c r="T194" s="18"/>
    </row>
    <row r="195" spans="1:20" x14ac:dyDescent="0.25">
      <c r="A195" s="21" t="s">
        <v>20</v>
      </c>
      <c r="B195" s="22" t="s">
        <v>73</v>
      </c>
      <c r="C195" s="23"/>
      <c r="D195" s="23"/>
      <c r="E195" s="23"/>
      <c r="F195" s="42">
        <f>SUM(F196:F201)</f>
        <v>33936</v>
      </c>
      <c r="G195" s="42">
        <f t="shared" ref="G195:M195" si="14">SUM(G196:G201)</f>
        <v>0</v>
      </c>
      <c r="H195" s="42">
        <f t="shared" si="14"/>
        <v>0</v>
      </c>
      <c r="I195" s="42">
        <f t="shared" si="14"/>
        <v>33936</v>
      </c>
      <c r="J195" s="42">
        <f t="shared" si="14"/>
        <v>0</v>
      </c>
      <c r="K195" s="42">
        <f t="shared" si="14"/>
        <v>0</v>
      </c>
      <c r="L195" s="42">
        <f t="shared" si="14"/>
        <v>0</v>
      </c>
      <c r="M195" s="42">
        <f t="shared" si="14"/>
        <v>0</v>
      </c>
      <c r="N195" s="22"/>
      <c r="O195" s="22"/>
      <c r="P195" s="42">
        <f>SUM(P196:P201)</f>
        <v>13901</v>
      </c>
      <c r="Q195" s="42">
        <f>SUM(Q196:Q201)</f>
        <v>0</v>
      </c>
      <c r="R195" s="42">
        <f>SUM(R196:R201)</f>
        <v>0</v>
      </c>
      <c r="S195" s="42">
        <f>SUM(S196:S201)</f>
        <v>13901</v>
      </c>
      <c r="T195" s="22"/>
    </row>
    <row r="196" spans="1:20" s="29" customFormat="1" x14ac:dyDescent="0.25">
      <c r="A196" s="25"/>
      <c r="B196" s="46" t="s">
        <v>98</v>
      </c>
      <c r="C196" s="27"/>
      <c r="D196" s="27"/>
      <c r="E196" s="27"/>
      <c r="F196" s="44">
        <f t="shared" ref="F196:F201" si="15">G196+H196+I196</f>
        <v>6698</v>
      </c>
      <c r="G196" s="44"/>
      <c r="H196" s="44"/>
      <c r="I196" s="44">
        <f>1762+3708+1228</f>
        <v>6698</v>
      </c>
      <c r="J196" s="26"/>
      <c r="K196" s="26"/>
      <c r="L196" s="26"/>
      <c r="M196" s="26"/>
      <c r="N196" s="26"/>
      <c r="O196" s="26"/>
      <c r="P196" s="44"/>
      <c r="Q196" s="44"/>
      <c r="R196" s="44"/>
      <c r="S196" s="44"/>
      <c r="T196" s="28" t="s">
        <v>128</v>
      </c>
    </row>
    <row r="197" spans="1:20" s="29" customFormat="1" x14ac:dyDescent="0.25">
      <c r="A197" s="25"/>
      <c r="B197" s="46" t="s">
        <v>99</v>
      </c>
      <c r="C197" s="27"/>
      <c r="D197" s="27"/>
      <c r="E197" s="27"/>
      <c r="F197" s="44">
        <f t="shared" si="15"/>
        <v>8653</v>
      </c>
      <c r="G197" s="44"/>
      <c r="H197" s="44"/>
      <c r="I197" s="44">
        <v>8653</v>
      </c>
      <c r="J197" s="26"/>
      <c r="K197" s="26"/>
      <c r="L197" s="26"/>
      <c r="M197" s="26"/>
      <c r="N197" s="26"/>
      <c r="O197" s="26"/>
      <c r="P197" s="44">
        <f>Q197+R197+S197</f>
        <v>8653</v>
      </c>
      <c r="Q197" s="44"/>
      <c r="R197" s="44"/>
      <c r="S197" s="44">
        <v>8653</v>
      </c>
      <c r="T197" s="28"/>
    </row>
    <row r="198" spans="1:20" s="29" customFormat="1" x14ac:dyDescent="0.25">
      <c r="A198" s="25"/>
      <c r="B198" s="46" t="s">
        <v>100</v>
      </c>
      <c r="C198" s="27"/>
      <c r="D198" s="27"/>
      <c r="E198" s="27"/>
      <c r="F198" s="44">
        <f t="shared" si="15"/>
        <v>5248</v>
      </c>
      <c r="G198" s="44"/>
      <c r="H198" s="44"/>
      <c r="I198" s="44">
        <v>5248</v>
      </c>
      <c r="J198" s="26"/>
      <c r="K198" s="26"/>
      <c r="L198" s="26"/>
      <c r="M198" s="26"/>
      <c r="N198" s="26"/>
      <c r="O198" s="26"/>
      <c r="P198" s="44">
        <f>Q198+R198+S198</f>
        <v>5248</v>
      </c>
      <c r="Q198" s="44"/>
      <c r="R198" s="44"/>
      <c r="S198" s="44">
        <v>5248</v>
      </c>
      <c r="T198" s="28"/>
    </row>
    <row r="199" spans="1:20" s="29" customFormat="1" x14ac:dyDescent="0.25">
      <c r="A199" s="25"/>
      <c r="B199" s="46" t="s">
        <v>101</v>
      </c>
      <c r="C199" s="27"/>
      <c r="D199" s="27"/>
      <c r="E199" s="27"/>
      <c r="F199" s="44">
        <f t="shared" si="15"/>
        <v>8132</v>
      </c>
      <c r="G199" s="44"/>
      <c r="H199" s="44"/>
      <c r="I199" s="44">
        <v>8132</v>
      </c>
      <c r="J199" s="26"/>
      <c r="K199" s="26"/>
      <c r="L199" s="26"/>
      <c r="M199" s="26"/>
      <c r="N199" s="26"/>
      <c r="O199" s="26"/>
      <c r="P199" s="44"/>
      <c r="Q199" s="44"/>
      <c r="R199" s="44"/>
      <c r="S199" s="44"/>
      <c r="T199" s="28"/>
    </row>
    <row r="200" spans="1:20" s="29" customFormat="1" x14ac:dyDescent="0.25">
      <c r="A200" s="25"/>
      <c r="B200" s="46" t="s">
        <v>102</v>
      </c>
      <c r="C200" s="27"/>
      <c r="D200" s="27"/>
      <c r="E200" s="27"/>
      <c r="F200" s="44">
        <f t="shared" si="15"/>
        <v>5205</v>
      </c>
      <c r="G200" s="74"/>
      <c r="H200" s="74"/>
      <c r="I200" s="74">
        <f>928+2265+2012</f>
        <v>5205</v>
      </c>
      <c r="J200" s="26"/>
      <c r="K200" s="26"/>
      <c r="L200" s="26"/>
      <c r="M200" s="26"/>
      <c r="N200" s="26"/>
      <c r="O200" s="26"/>
      <c r="P200" s="74"/>
      <c r="Q200" s="74"/>
      <c r="R200" s="74"/>
      <c r="S200" s="74"/>
      <c r="T200" s="28"/>
    </row>
    <row r="201" spans="1:20" s="29" customFormat="1" x14ac:dyDescent="0.25">
      <c r="A201" s="25"/>
      <c r="B201" s="46" t="s">
        <v>103</v>
      </c>
      <c r="C201" s="27"/>
      <c r="D201" s="27"/>
      <c r="E201" s="27"/>
      <c r="F201" s="44">
        <f t="shared" si="15"/>
        <v>0</v>
      </c>
      <c r="G201" s="74"/>
      <c r="H201" s="74"/>
      <c r="I201" s="74"/>
      <c r="J201" s="26"/>
      <c r="K201" s="26"/>
      <c r="L201" s="26"/>
      <c r="M201" s="26"/>
      <c r="N201" s="26"/>
      <c r="O201" s="26"/>
      <c r="P201" s="74"/>
      <c r="Q201" s="74"/>
      <c r="R201" s="74"/>
      <c r="S201" s="74"/>
      <c r="T201" s="28"/>
    </row>
    <row r="202" spans="1:20" ht="37.5" x14ac:dyDescent="0.25">
      <c r="A202" s="21" t="s">
        <v>21</v>
      </c>
      <c r="B202" s="32" t="s">
        <v>79</v>
      </c>
      <c r="C202" s="23"/>
      <c r="D202" s="23"/>
      <c r="E202" s="23"/>
      <c r="F202" s="74">
        <f>F203</f>
        <v>993</v>
      </c>
      <c r="G202" s="74"/>
      <c r="H202" s="74"/>
      <c r="I202" s="74">
        <f>I203</f>
        <v>993</v>
      </c>
      <c r="J202" s="22"/>
      <c r="K202" s="22"/>
      <c r="L202" s="22"/>
      <c r="M202" s="22"/>
      <c r="N202" s="22"/>
      <c r="O202" s="22"/>
      <c r="P202" s="74">
        <f>P203</f>
        <v>993</v>
      </c>
      <c r="Q202" s="74"/>
      <c r="R202" s="74"/>
      <c r="S202" s="74">
        <f>S203</f>
        <v>993</v>
      </c>
      <c r="T202" s="22"/>
    </row>
    <row r="203" spans="1:20" ht="33" x14ac:dyDescent="0.25">
      <c r="A203" s="21"/>
      <c r="B203" s="50" t="s">
        <v>104</v>
      </c>
      <c r="C203" s="23"/>
      <c r="D203" s="23"/>
      <c r="E203" s="23"/>
      <c r="F203" s="74">
        <v>993</v>
      </c>
      <c r="G203" s="74"/>
      <c r="H203" s="74"/>
      <c r="I203" s="74">
        <v>993</v>
      </c>
      <c r="J203" s="22"/>
      <c r="K203" s="22"/>
      <c r="L203" s="22"/>
      <c r="M203" s="22"/>
      <c r="N203" s="22"/>
      <c r="O203" s="22"/>
      <c r="P203" s="74">
        <v>993</v>
      </c>
      <c r="Q203" s="74"/>
      <c r="R203" s="74"/>
      <c r="S203" s="74">
        <v>993</v>
      </c>
      <c r="T203" s="22"/>
    </row>
    <row r="204" spans="1:20" x14ac:dyDescent="0.25">
      <c r="A204" s="21" t="s">
        <v>53</v>
      </c>
      <c r="B204" s="22" t="s">
        <v>54</v>
      </c>
      <c r="C204" s="23"/>
      <c r="D204" s="23"/>
      <c r="E204" s="23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1:20" x14ac:dyDescent="0.25">
      <c r="A205" s="17">
        <v>3</v>
      </c>
      <c r="B205" s="18" t="s">
        <v>56</v>
      </c>
      <c r="C205" s="23"/>
      <c r="D205" s="23"/>
      <c r="E205" s="23"/>
      <c r="F205" s="47">
        <f>SUM(F206:F211)</f>
        <v>464755</v>
      </c>
      <c r="G205" s="22"/>
      <c r="H205" s="22"/>
      <c r="I205" s="47">
        <f>SUM(I206:I211)</f>
        <v>464755</v>
      </c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</row>
    <row r="206" spans="1:20" s="29" customFormat="1" x14ac:dyDescent="0.25">
      <c r="A206" s="25" t="s">
        <v>22</v>
      </c>
      <c r="B206" s="46" t="s">
        <v>98</v>
      </c>
      <c r="C206" s="27"/>
      <c r="D206" s="27"/>
      <c r="E206" s="27"/>
      <c r="F206" s="44">
        <f t="shared" ref="F206:F211" si="16">G206+H206+I206</f>
        <v>14870</v>
      </c>
      <c r="G206" s="26"/>
      <c r="H206" s="26"/>
      <c r="I206" s="44">
        <v>14870</v>
      </c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s="29" customFormat="1" x14ac:dyDescent="0.25">
      <c r="A207" s="25" t="s">
        <v>23</v>
      </c>
      <c r="B207" s="46" t="s">
        <v>99</v>
      </c>
      <c r="C207" s="27"/>
      <c r="D207" s="27"/>
      <c r="E207" s="27"/>
      <c r="F207" s="44">
        <f t="shared" si="16"/>
        <v>11692</v>
      </c>
      <c r="G207" s="26"/>
      <c r="H207" s="26"/>
      <c r="I207" s="44">
        <v>11692</v>
      </c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</row>
    <row r="208" spans="1:20" s="29" customFormat="1" x14ac:dyDescent="0.25">
      <c r="A208" s="25" t="s">
        <v>58</v>
      </c>
      <c r="B208" s="46" t="s">
        <v>100</v>
      </c>
      <c r="C208" s="27"/>
      <c r="D208" s="27"/>
      <c r="E208" s="27"/>
      <c r="F208" s="44">
        <f t="shared" si="16"/>
        <v>7787</v>
      </c>
      <c r="G208" s="26"/>
      <c r="H208" s="26"/>
      <c r="I208" s="44">
        <v>7787</v>
      </c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spans="1:20" s="29" customFormat="1" x14ac:dyDescent="0.25">
      <c r="A209" s="25" t="s">
        <v>59</v>
      </c>
      <c r="B209" s="46" t="s">
        <v>101</v>
      </c>
      <c r="C209" s="27"/>
      <c r="D209" s="27"/>
      <c r="E209" s="27"/>
      <c r="F209" s="44">
        <f t="shared" si="16"/>
        <v>9350</v>
      </c>
      <c r="G209" s="26"/>
      <c r="H209" s="26"/>
      <c r="I209" s="44">
        <v>9350</v>
      </c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</row>
    <row r="210" spans="1:20" s="29" customFormat="1" x14ac:dyDescent="0.25">
      <c r="A210" s="25" t="s">
        <v>69</v>
      </c>
      <c r="B210" s="46" t="s">
        <v>102</v>
      </c>
      <c r="C210" s="27"/>
      <c r="D210" s="27"/>
      <c r="E210" s="27"/>
      <c r="F210" s="44">
        <f t="shared" si="16"/>
        <v>8039</v>
      </c>
      <c r="G210" s="26"/>
      <c r="H210" s="26"/>
      <c r="I210" s="44">
        <v>8039</v>
      </c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spans="1:20" s="29" customFormat="1" x14ac:dyDescent="0.25">
      <c r="A211" s="25" t="s">
        <v>70</v>
      </c>
      <c r="B211" s="46" t="s">
        <v>103</v>
      </c>
      <c r="C211" s="27"/>
      <c r="D211" s="27"/>
      <c r="E211" s="27"/>
      <c r="F211" s="44">
        <f t="shared" si="16"/>
        <v>413017</v>
      </c>
      <c r="G211" s="26"/>
      <c r="H211" s="26"/>
      <c r="I211" s="44">
        <v>413017</v>
      </c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</row>
    <row r="212" spans="1:20" s="39" customFormat="1" x14ac:dyDescent="0.25">
      <c r="A212" s="11" t="s">
        <v>10</v>
      </c>
      <c r="B212" s="12" t="s">
        <v>105</v>
      </c>
      <c r="C212" s="13">
        <v>467623.06924400001</v>
      </c>
      <c r="D212" s="13">
        <v>456586.04639700003</v>
      </c>
      <c r="E212" s="13">
        <v>11037.022847</v>
      </c>
      <c r="F212" s="14">
        <f>F233+F213</f>
        <v>466630</v>
      </c>
      <c r="G212" s="14">
        <f>G233+G213</f>
        <v>1596</v>
      </c>
      <c r="H212" s="14">
        <f>H233+H213</f>
        <v>0</v>
      </c>
      <c r="I212" s="14">
        <f>I233+I213</f>
        <v>465034</v>
      </c>
      <c r="J212" s="14">
        <f>F212-C212</f>
        <v>-993.06924400001299</v>
      </c>
      <c r="K212" s="14">
        <f>G212</f>
        <v>1596</v>
      </c>
      <c r="L212" s="14">
        <f>H212-D212</f>
        <v>-456586.04639700003</v>
      </c>
      <c r="M212" s="14">
        <f>I212-E212</f>
        <v>453996.97715300001</v>
      </c>
      <c r="N212" s="49"/>
      <c r="O212" s="49"/>
      <c r="P212" s="49"/>
      <c r="Q212" s="49"/>
      <c r="R212" s="49"/>
      <c r="S212" s="49"/>
      <c r="T212" s="15"/>
    </row>
    <row r="213" spans="1:20" s="2" customFormat="1" x14ac:dyDescent="0.25">
      <c r="A213" s="17">
        <v>1</v>
      </c>
      <c r="B213" s="18" t="s">
        <v>39</v>
      </c>
      <c r="C213" s="19"/>
      <c r="D213" s="19"/>
      <c r="E213" s="19"/>
      <c r="F213" s="47">
        <f>F214</f>
        <v>1596</v>
      </c>
      <c r="G213" s="47">
        <f>G214</f>
        <v>1596</v>
      </c>
      <c r="H213" s="47">
        <f>H214</f>
        <v>0</v>
      </c>
      <c r="I213" s="47">
        <f>I214</f>
        <v>0</v>
      </c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</row>
    <row r="214" spans="1:20" x14ac:dyDescent="0.25">
      <c r="A214" s="21" t="s">
        <v>17</v>
      </c>
      <c r="B214" s="22" t="s">
        <v>41</v>
      </c>
      <c r="C214" s="23"/>
      <c r="D214" s="23"/>
      <c r="E214" s="23"/>
      <c r="F214" s="36">
        <f>G214</f>
        <v>1596</v>
      </c>
      <c r="G214" s="36">
        <f>2589-993</f>
        <v>1596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</row>
    <row r="215" spans="1:20" s="29" customFormat="1" x14ac:dyDescent="0.25">
      <c r="A215" s="25"/>
      <c r="B215" s="26" t="s">
        <v>42</v>
      </c>
      <c r="C215" s="27"/>
      <c r="D215" s="27"/>
      <c r="E215" s="27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8"/>
    </row>
    <row r="216" spans="1:20" s="29" customFormat="1" x14ac:dyDescent="0.25">
      <c r="A216" s="25"/>
      <c r="B216" s="26" t="s">
        <v>42</v>
      </c>
      <c r="C216" s="27"/>
      <c r="D216" s="27"/>
      <c r="E216" s="27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8"/>
    </row>
    <row r="217" spans="1:20" s="29" customFormat="1" x14ac:dyDescent="0.25">
      <c r="A217" s="25"/>
      <c r="B217" s="26" t="s">
        <v>42</v>
      </c>
      <c r="C217" s="27"/>
      <c r="D217" s="27"/>
      <c r="E217" s="27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8"/>
    </row>
    <row r="218" spans="1:20" s="29" customFormat="1" x14ac:dyDescent="0.25">
      <c r="A218" s="25"/>
      <c r="B218" s="26" t="s">
        <v>42</v>
      </c>
      <c r="C218" s="27"/>
      <c r="D218" s="27"/>
      <c r="E218" s="27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8"/>
    </row>
    <row r="219" spans="1:20" x14ac:dyDescent="0.25">
      <c r="A219" s="21" t="s">
        <v>19</v>
      </c>
      <c r="B219" s="22" t="s">
        <v>73</v>
      </c>
      <c r="C219" s="23"/>
      <c r="D219" s="23"/>
      <c r="E219" s="23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</row>
    <row r="220" spans="1:20" x14ac:dyDescent="0.25">
      <c r="A220" s="21"/>
      <c r="B220" s="51" t="s">
        <v>106</v>
      </c>
      <c r="C220" s="23"/>
      <c r="D220" s="23"/>
      <c r="E220" s="23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4"/>
    </row>
    <row r="221" spans="1:20" x14ac:dyDescent="0.25">
      <c r="A221" s="21"/>
      <c r="B221" s="51" t="s">
        <v>107</v>
      </c>
      <c r="C221" s="23"/>
      <c r="D221" s="23"/>
      <c r="E221" s="23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4"/>
    </row>
    <row r="222" spans="1:20" x14ac:dyDescent="0.25">
      <c r="A222" s="21" t="s">
        <v>18</v>
      </c>
      <c r="B222" s="22" t="s">
        <v>48</v>
      </c>
      <c r="C222" s="23"/>
      <c r="D222" s="23"/>
      <c r="E222" s="23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</row>
    <row r="223" spans="1:20" s="29" customFormat="1" x14ac:dyDescent="0.25">
      <c r="A223" s="25"/>
      <c r="B223" s="26" t="s">
        <v>49</v>
      </c>
      <c r="C223" s="27"/>
      <c r="D223" s="27"/>
      <c r="E223" s="27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8"/>
    </row>
    <row r="224" spans="1:20" s="29" customFormat="1" x14ac:dyDescent="0.25">
      <c r="A224" s="25"/>
      <c r="B224" s="26" t="s">
        <v>49</v>
      </c>
      <c r="C224" s="27"/>
      <c r="D224" s="27"/>
      <c r="E224" s="27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8"/>
    </row>
    <row r="225" spans="1:20" s="29" customFormat="1" x14ac:dyDescent="0.25">
      <c r="A225" s="25"/>
      <c r="B225" s="26" t="s">
        <v>49</v>
      </c>
      <c r="C225" s="27"/>
      <c r="D225" s="27"/>
      <c r="E225" s="27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8"/>
    </row>
    <row r="226" spans="1:20" s="2" customFormat="1" x14ac:dyDescent="0.25">
      <c r="A226" s="17">
        <v>2</v>
      </c>
      <c r="B226" s="18" t="s">
        <v>50</v>
      </c>
      <c r="C226" s="19"/>
      <c r="D226" s="19"/>
      <c r="E226" s="19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</row>
    <row r="227" spans="1:20" x14ac:dyDescent="0.25">
      <c r="A227" s="21" t="s">
        <v>20</v>
      </c>
      <c r="B227" s="22" t="s">
        <v>73</v>
      </c>
      <c r="C227" s="23"/>
      <c r="D227" s="23"/>
      <c r="E227" s="23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</row>
    <row r="228" spans="1:20" s="29" customFormat="1" x14ac:dyDescent="0.25">
      <c r="A228" s="25"/>
      <c r="B228" s="46" t="s">
        <v>106</v>
      </c>
      <c r="C228" s="27"/>
      <c r="D228" s="27"/>
      <c r="E228" s="27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8"/>
    </row>
    <row r="229" spans="1:20" s="29" customFormat="1" x14ac:dyDescent="0.25">
      <c r="A229" s="25"/>
      <c r="B229" s="46" t="s">
        <v>107</v>
      </c>
      <c r="C229" s="27"/>
      <c r="D229" s="27"/>
      <c r="E229" s="27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8"/>
    </row>
    <row r="230" spans="1:20" ht="37.5" x14ac:dyDescent="0.25">
      <c r="A230" s="21" t="s">
        <v>21</v>
      </c>
      <c r="B230" s="32" t="s">
        <v>79</v>
      </c>
      <c r="C230" s="23"/>
      <c r="D230" s="23"/>
      <c r="E230" s="23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</row>
    <row r="231" spans="1:20" x14ac:dyDescent="0.25">
      <c r="A231" s="21" t="s">
        <v>53</v>
      </c>
      <c r="B231" s="22" t="s">
        <v>54</v>
      </c>
      <c r="C231" s="23"/>
      <c r="D231" s="23"/>
      <c r="E231" s="23"/>
      <c r="F231" s="22">
        <f>F232</f>
        <v>-993</v>
      </c>
      <c r="G231" s="22"/>
      <c r="H231" s="22"/>
      <c r="I231" s="22">
        <f>I232</f>
        <v>-993</v>
      </c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1:20" ht="33" x14ac:dyDescent="0.25">
      <c r="A232" s="21"/>
      <c r="B232" s="50" t="s">
        <v>108</v>
      </c>
      <c r="C232" s="23"/>
      <c r="D232" s="23"/>
      <c r="E232" s="23"/>
      <c r="F232" s="26">
        <v>-993</v>
      </c>
      <c r="G232" s="22"/>
      <c r="H232" s="22"/>
      <c r="I232" s="26">
        <v>-993</v>
      </c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</row>
    <row r="233" spans="1:20" x14ac:dyDescent="0.25">
      <c r="A233" s="17">
        <v>3</v>
      </c>
      <c r="B233" s="18" t="s">
        <v>56</v>
      </c>
      <c r="C233" s="23"/>
      <c r="D233" s="23"/>
      <c r="E233" s="23"/>
      <c r="F233" s="47">
        <f>F234+F235</f>
        <v>465034</v>
      </c>
      <c r="G233" s="22"/>
      <c r="H233" s="22"/>
      <c r="I233" s="47">
        <f>I234+I235</f>
        <v>465034</v>
      </c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</row>
    <row r="234" spans="1:20" s="29" customFormat="1" x14ac:dyDescent="0.25">
      <c r="A234" s="25" t="s">
        <v>22</v>
      </c>
      <c r="B234" s="46" t="s">
        <v>106</v>
      </c>
      <c r="C234" s="27"/>
      <c r="D234" s="27"/>
      <c r="E234" s="27"/>
      <c r="F234" s="52">
        <v>461976</v>
      </c>
      <c r="G234" s="26"/>
      <c r="H234" s="26"/>
      <c r="I234" s="52">
        <v>461976</v>
      </c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</row>
    <row r="235" spans="1:20" s="29" customFormat="1" x14ac:dyDescent="0.25">
      <c r="A235" s="25" t="s">
        <v>23</v>
      </c>
      <c r="B235" s="46" t="s">
        <v>107</v>
      </c>
      <c r="C235" s="27"/>
      <c r="D235" s="27"/>
      <c r="E235" s="27"/>
      <c r="F235" s="52">
        <v>3058</v>
      </c>
      <c r="G235" s="26"/>
      <c r="H235" s="26"/>
      <c r="I235" s="52">
        <v>3058</v>
      </c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</row>
    <row r="236" spans="1:20" s="39" customFormat="1" x14ac:dyDescent="0.25">
      <c r="A236" s="11" t="s">
        <v>13</v>
      </c>
      <c r="B236" s="12" t="s">
        <v>109</v>
      </c>
      <c r="C236" s="13">
        <v>350398.919979</v>
      </c>
      <c r="D236" s="13">
        <v>258243.55382999999</v>
      </c>
      <c r="E236" s="13">
        <v>92155.366148999994</v>
      </c>
      <c r="F236" s="14">
        <f>F237+F269</f>
        <v>340732</v>
      </c>
      <c r="G236" s="14">
        <f>G237+G269</f>
        <v>5037</v>
      </c>
      <c r="H236" s="14">
        <f>H237+H269</f>
        <v>0</v>
      </c>
      <c r="I236" s="14">
        <f>I237+I269</f>
        <v>335695</v>
      </c>
      <c r="J236" s="14">
        <f>F236-C236</f>
        <v>-9666.9199789999984</v>
      </c>
      <c r="K236" s="14">
        <f>G236</f>
        <v>5037</v>
      </c>
      <c r="L236" s="14">
        <f>H236-D236</f>
        <v>-258243.55382999999</v>
      </c>
      <c r="M236" s="14">
        <f>I236-E236</f>
        <v>243539.63385099999</v>
      </c>
      <c r="N236" s="49"/>
      <c r="O236" s="49"/>
      <c r="P236" s="49"/>
      <c r="Q236" s="49"/>
      <c r="R236" s="49"/>
      <c r="S236" s="49"/>
      <c r="T236" s="49"/>
    </row>
    <row r="237" spans="1:20" s="2" customFormat="1" x14ac:dyDescent="0.25">
      <c r="A237" s="17">
        <v>1</v>
      </c>
      <c r="B237" s="18" t="s">
        <v>39</v>
      </c>
      <c r="C237" s="19"/>
      <c r="D237" s="19"/>
      <c r="E237" s="19"/>
      <c r="F237" s="47">
        <f>F238</f>
        <v>5037</v>
      </c>
      <c r="G237" s="47">
        <f>G238</f>
        <v>5037</v>
      </c>
      <c r="H237" s="47">
        <f>H238</f>
        <v>0</v>
      </c>
      <c r="I237" s="47">
        <f>I238</f>
        <v>0</v>
      </c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</row>
    <row r="238" spans="1:20" x14ac:dyDescent="0.25">
      <c r="A238" s="21" t="s">
        <v>17</v>
      </c>
      <c r="B238" s="22" t="s">
        <v>41</v>
      </c>
      <c r="C238" s="23"/>
      <c r="D238" s="23"/>
      <c r="E238" s="23"/>
      <c r="F238" s="36">
        <f>G238</f>
        <v>5037</v>
      </c>
      <c r="G238" s="36">
        <f>2412+2625</f>
        <v>5037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</row>
    <row r="239" spans="1:20" s="29" customFormat="1" x14ac:dyDescent="0.25">
      <c r="A239" s="25"/>
      <c r="B239" s="26" t="s">
        <v>42</v>
      </c>
      <c r="C239" s="27"/>
      <c r="D239" s="27"/>
      <c r="E239" s="27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8"/>
    </row>
    <row r="240" spans="1:20" s="29" customFormat="1" x14ac:dyDescent="0.25">
      <c r="A240" s="25"/>
      <c r="B240" s="26" t="s">
        <v>42</v>
      </c>
      <c r="C240" s="27"/>
      <c r="D240" s="27"/>
      <c r="E240" s="27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8"/>
    </row>
    <row r="241" spans="1:20" s="29" customFormat="1" x14ac:dyDescent="0.25">
      <c r="A241" s="25"/>
      <c r="B241" s="26" t="s">
        <v>42</v>
      </c>
      <c r="C241" s="27"/>
      <c r="D241" s="27"/>
      <c r="E241" s="27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8"/>
    </row>
    <row r="242" spans="1:20" s="29" customFormat="1" x14ac:dyDescent="0.25">
      <c r="A242" s="25"/>
      <c r="B242" s="26" t="s">
        <v>42</v>
      </c>
      <c r="C242" s="27"/>
      <c r="D242" s="27"/>
      <c r="E242" s="27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8"/>
    </row>
    <row r="243" spans="1:20" x14ac:dyDescent="0.25">
      <c r="A243" s="21" t="s">
        <v>19</v>
      </c>
      <c r="B243" s="22" t="s">
        <v>73</v>
      </c>
      <c r="C243" s="23"/>
      <c r="D243" s="23"/>
      <c r="E243" s="23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</row>
    <row r="244" spans="1:20" s="29" customFormat="1" x14ac:dyDescent="0.25">
      <c r="A244" s="25"/>
      <c r="B244" s="46" t="s">
        <v>110</v>
      </c>
      <c r="C244" s="27"/>
      <c r="D244" s="27"/>
      <c r="E244" s="27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8"/>
    </row>
    <row r="245" spans="1:20" s="29" customFormat="1" x14ac:dyDescent="0.25">
      <c r="A245" s="25"/>
      <c r="B245" s="46" t="s">
        <v>111</v>
      </c>
      <c r="C245" s="27"/>
      <c r="D245" s="27"/>
      <c r="E245" s="27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8"/>
    </row>
    <row r="246" spans="1:20" s="29" customFormat="1" x14ac:dyDescent="0.25">
      <c r="A246" s="25"/>
      <c r="B246" s="46" t="s">
        <v>112</v>
      </c>
      <c r="C246" s="27"/>
      <c r="D246" s="27"/>
      <c r="E246" s="27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8"/>
    </row>
    <row r="247" spans="1:20" s="29" customFormat="1" x14ac:dyDescent="0.25">
      <c r="A247" s="25"/>
      <c r="B247" s="46" t="s">
        <v>113</v>
      </c>
      <c r="C247" s="27"/>
      <c r="D247" s="27"/>
      <c r="E247" s="27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8"/>
    </row>
    <row r="248" spans="1:20" s="29" customFormat="1" x14ac:dyDescent="0.25">
      <c r="A248" s="25"/>
      <c r="B248" s="46" t="s">
        <v>114</v>
      </c>
      <c r="C248" s="27"/>
      <c r="D248" s="27"/>
      <c r="E248" s="27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8"/>
    </row>
    <row r="249" spans="1:20" s="29" customFormat="1" x14ac:dyDescent="0.25">
      <c r="A249" s="25"/>
      <c r="B249" s="46" t="s">
        <v>115</v>
      </c>
      <c r="C249" s="27"/>
      <c r="D249" s="27"/>
      <c r="E249" s="27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8"/>
    </row>
    <row r="250" spans="1:20" s="29" customFormat="1" x14ac:dyDescent="0.25">
      <c r="A250" s="25"/>
      <c r="B250" s="46" t="s">
        <v>116</v>
      </c>
      <c r="C250" s="27"/>
      <c r="D250" s="27"/>
      <c r="E250" s="27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8"/>
    </row>
    <row r="251" spans="1:20" s="29" customFormat="1" x14ac:dyDescent="0.25">
      <c r="A251" s="25"/>
      <c r="B251" s="46" t="s">
        <v>117</v>
      </c>
      <c r="C251" s="27"/>
      <c r="D251" s="27"/>
      <c r="E251" s="27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8"/>
    </row>
    <row r="252" spans="1:20" x14ac:dyDescent="0.25">
      <c r="A252" s="21" t="s">
        <v>18</v>
      </c>
      <c r="B252" s="22" t="s">
        <v>48</v>
      </c>
      <c r="C252" s="23"/>
      <c r="D252" s="23"/>
      <c r="E252" s="23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</row>
    <row r="253" spans="1:20" s="29" customFormat="1" x14ac:dyDescent="0.25">
      <c r="A253" s="25"/>
      <c r="B253" s="26" t="s">
        <v>49</v>
      </c>
      <c r="C253" s="27"/>
      <c r="D253" s="27"/>
      <c r="E253" s="27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8"/>
    </row>
    <row r="254" spans="1:20" s="29" customFormat="1" x14ac:dyDescent="0.25">
      <c r="A254" s="25"/>
      <c r="B254" s="26" t="s">
        <v>49</v>
      </c>
      <c r="C254" s="27"/>
      <c r="D254" s="27"/>
      <c r="E254" s="27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8"/>
    </row>
    <row r="255" spans="1:20" s="29" customFormat="1" x14ac:dyDescent="0.25">
      <c r="A255" s="25"/>
      <c r="B255" s="26" t="s">
        <v>49</v>
      </c>
      <c r="C255" s="27"/>
      <c r="D255" s="27"/>
      <c r="E255" s="27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8"/>
    </row>
    <row r="256" spans="1:20" s="2" customFormat="1" x14ac:dyDescent="0.25">
      <c r="A256" s="17">
        <v>2</v>
      </c>
      <c r="B256" s="18" t="s">
        <v>50</v>
      </c>
      <c r="C256" s="19"/>
      <c r="D256" s="19"/>
      <c r="E256" s="19"/>
      <c r="F256" s="47">
        <f>F257+F266+F267</f>
        <v>-9667</v>
      </c>
      <c r="G256" s="47">
        <f>G257+G266+G267</f>
        <v>0</v>
      </c>
      <c r="H256" s="47">
        <f>H257+H266+H267</f>
        <v>0</v>
      </c>
      <c r="I256" s="47">
        <f>I257+I266+I267</f>
        <v>-9667</v>
      </c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</row>
    <row r="257" spans="1:20" x14ac:dyDescent="0.25">
      <c r="A257" s="21" t="s">
        <v>20</v>
      </c>
      <c r="B257" s="22" t="s">
        <v>73</v>
      </c>
      <c r="C257" s="23"/>
      <c r="D257" s="23"/>
      <c r="E257" s="23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</row>
    <row r="258" spans="1:20" s="29" customFormat="1" x14ac:dyDescent="0.25">
      <c r="A258" s="25"/>
      <c r="B258" s="46" t="s">
        <v>110</v>
      </c>
      <c r="C258" s="27"/>
      <c r="D258" s="27"/>
      <c r="E258" s="27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8"/>
    </row>
    <row r="259" spans="1:20" s="29" customFormat="1" x14ac:dyDescent="0.25">
      <c r="A259" s="25"/>
      <c r="B259" s="46" t="s">
        <v>111</v>
      </c>
      <c r="C259" s="27"/>
      <c r="D259" s="27"/>
      <c r="E259" s="27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8"/>
    </row>
    <row r="260" spans="1:20" s="29" customFormat="1" x14ac:dyDescent="0.25">
      <c r="A260" s="25"/>
      <c r="B260" s="46" t="s">
        <v>112</v>
      </c>
      <c r="C260" s="27"/>
      <c r="D260" s="27"/>
      <c r="E260" s="27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8"/>
    </row>
    <row r="261" spans="1:20" s="29" customFormat="1" x14ac:dyDescent="0.25">
      <c r="A261" s="25"/>
      <c r="B261" s="46" t="s">
        <v>113</v>
      </c>
      <c r="C261" s="27"/>
      <c r="D261" s="27"/>
      <c r="E261" s="27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8"/>
    </row>
    <row r="262" spans="1:20" s="29" customFormat="1" x14ac:dyDescent="0.25">
      <c r="A262" s="25"/>
      <c r="B262" s="46" t="s">
        <v>114</v>
      </c>
      <c r="C262" s="27"/>
      <c r="D262" s="27"/>
      <c r="E262" s="27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8"/>
    </row>
    <row r="263" spans="1:20" s="29" customFormat="1" x14ac:dyDescent="0.25">
      <c r="A263" s="25"/>
      <c r="B263" s="46" t="s">
        <v>115</v>
      </c>
      <c r="C263" s="27"/>
      <c r="D263" s="27"/>
      <c r="E263" s="27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8"/>
    </row>
    <row r="264" spans="1:20" s="29" customFormat="1" x14ac:dyDescent="0.25">
      <c r="A264" s="25"/>
      <c r="B264" s="46" t="s">
        <v>116</v>
      </c>
      <c r="C264" s="27"/>
      <c r="D264" s="27"/>
      <c r="E264" s="27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8"/>
    </row>
    <row r="265" spans="1:20" s="29" customFormat="1" x14ac:dyDescent="0.25">
      <c r="A265" s="25"/>
      <c r="B265" s="46" t="s">
        <v>117</v>
      </c>
      <c r="C265" s="27"/>
      <c r="D265" s="27"/>
      <c r="E265" s="27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8"/>
    </row>
    <row r="266" spans="1:20" ht="37.5" x14ac:dyDescent="0.25">
      <c r="A266" s="21" t="s">
        <v>21</v>
      </c>
      <c r="B266" s="32" t="s">
        <v>79</v>
      </c>
      <c r="C266" s="23"/>
      <c r="D266" s="23"/>
      <c r="E266" s="23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</row>
    <row r="267" spans="1:20" x14ac:dyDescent="0.25">
      <c r="A267" s="21" t="s">
        <v>53</v>
      </c>
      <c r="B267" s="22" t="s">
        <v>54</v>
      </c>
      <c r="C267" s="23"/>
      <c r="D267" s="23"/>
      <c r="E267" s="23"/>
      <c r="F267" s="36">
        <f>F268</f>
        <v>-9667</v>
      </c>
      <c r="G267" s="36">
        <f>G268</f>
        <v>0</v>
      </c>
      <c r="H267" s="36">
        <f>H268</f>
        <v>0</v>
      </c>
      <c r="I267" s="36">
        <f>I268</f>
        <v>-9667</v>
      </c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</row>
    <row r="268" spans="1:20" ht="56.25" x14ac:dyDescent="0.25">
      <c r="A268" s="21"/>
      <c r="B268" s="34" t="s">
        <v>87</v>
      </c>
      <c r="C268" s="23"/>
      <c r="D268" s="23"/>
      <c r="E268" s="23"/>
      <c r="F268" s="36">
        <v>-9667</v>
      </c>
      <c r="G268" s="22"/>
      <c r="H268" s="22"/>
      <c r="I268" s="36">
        <v>-9667</v>
      </c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</row>
    <row r="269" spans="1:20" x14ac:dyDescent="0.25">
      <c r="A269" s="17">
        <v>3</v>
      </c>
      <c r="B269" s="18" t="s">
        <v>56</v>
      </c>
      <c r="C269" s="23"/>
      <c r="D269" s="23"/>
      <c r="E269" s="23"/>
      <c r="F269" s="47">
        <f>SUM(F270:F277)</f>
        <v>335695</v>
      </c>
      <c r="G269" s="47">
        <f>SUM(G270:G277)</f>
        <v>0</v>
      </c>
      <c r="H269" s="47">
        <f>SUM(H270:H277)</f>
        <v>0</v>
      </c>
      <c r="I269" s="47">
        <f>SUM(I270:I277)</f>
        <v>335695</v>
      </c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</row>
    <row r="270" spans="1:20" s="29" customFormat="1" x14ac:dyDescent="0.25">
      <c r="A270" s="25" t="s">
        <v>22</v>
      </c>
      <c r="B270" s="46" t="s">
        <v>110</v>
      </c>
      <c r="C270" s="27"/>
      <c r="D270" s="27"/>
      <c r="E270" s="27"/>
      <c r="F270" s="52">
        <v>21272</v>
      </c>
      <c r="G270" s="26"/>
      <c r="H270" s="26"/>
      <c r="I270" s="52">
        <v>21272</v>
      </c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spans="1:20" s="29" customFormat="1" x14ac:dyDescent="0.25">
      <c r="A271" s="25" t="s">
        <v>23</v>
      </c>
      <c r="B271" s="46" t="s">
        <v>111</v>
      </c>
      <c r="C271" s="27"/>
      <c r="D271" s="27"/>
      <c r="E271" s="27"/>
      <c r="F271" s="52">
        <v>12807</v>
      </c>
      <c r="G271" s="26"/>
      <c r="H271" s="26"/>
      <c r="I271" s="52">
        <v>12807</v>
      </c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</row>
    <row r="272" spans="1:20" s="29" customFormat="1" x14ac:dyDescent="0.25">
      <c r="A272" s="25" t="s">
        <v>58</v>
      </c>
      <c r="B272" s="46" t="s">
        <v>112</v>
      </c>
      <c r="C272" s="27"/>
      <c r="D272" s="27"/>
      <c r="E272" s="27"/>
      <c r="F272" s="52">
        <v>205336</v>
      </c>
      <c r="G272" s="26"/>
      <c r="H272" s="26"/>
      <c r="I272" s="52">
        <v>205336</v>
      </c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</row>
    <row r="273" spans="1:21" s="29" customFormat="1" x14ac:dyDescent="0.25">
      <c r="A273" s="25" t="s">
        <v>59</v>
      </c>
      <c r="B273" s="46" t="s">
        <v>113</v>
      </c>
      <c r="C273" s="27"/>
      <c r="D273" s="27"/>
      <c r="E273" s="27"/>
      <c r="F273" s="52">
        <v>14445</v>
      </c>
      <c r="G273" s="26"/>
      <c r="H273" s="26"/>
      <c r="I273" s="52">
        <v>14445</v>
      </c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</row>
    <row r="274" spans="1:21" s="29" customFormat="1" x14ac:dyDescent="0.25">
      <c r="A274" s="25" t="s">
        <v>69</v>
      </c>
      <c r="B274" s="46" t="s">
        <v>114</v>
      </c>
      <c r="C274" s="27"/>
      <c r="D274" s="27"/>
      <c r="E274" s="27"/>
      <c r="F274" s="52">
        <v>27901</v>
      </c>
      <c r="G274" s="26"/>
      <c r="H274" s="26"/>
      <c r="I274" s="52">
        <v>27901</v>
      </c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</row>
    <row r="275" spans="1:21" s="29" customFormat="1" x14ac:dyDescent="0.25">
      <c r="A275" s="25" t="s">
        <v>70</v>
      </c>
      <c r="B275" s="46" t="s">
        <v>115</v>
      </c>
      <c r="C275" s="27"/>
      <c r="D275" s="27"/>
      <c r="E275" s="27"/>
      <c r="F275" s="52">
        <v>29485</v>
      </c>
      <c r="G275" s="26"/>
      <c r="H275" s="26"/>
      <c r="I275" s="52">
        <v>29485</v>
      </c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</row>
    <row r="276" spans="1:21" s="29" customFormat="1" x14ac:dyDescent="0.25">
      <c r="A276" s="25" t="s">
        <v>96</v>
      </c>
      <c r="B276" s="46" t="s">
        <v>116</v>
      </c>
      <c r="C276" s="27"/>
      <c r="D276" s="27"/>
      <c r="E276" s="27"/>
      <c r="F276" s="52">
        <v>15981</v>
      </c>
      <c r="G276" s="26"/>
      <c r="H276" s="26"/>
      <c r="I276" s="52">
        <v>15981</v>
      </c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</row>
    <row r="277" spans="1:21" s="29" customFormat="1" x14ac:dyDescent="0.25">
      <c r="A277" s="25" t="s">
        <v>118</v>
      </c>
      <c r="B277" s="46" t="s">
        <v>117</v>
      </c>
      <c r="C277" s="27"/>
      <c r="D277" s="27"/>
      <c r="E277" s="27"/>
      <c r="F277" s="52">
        <v>8468</v>
      </c>
      <c r="G277" s="52"/>
      <c r="H277" s="52"/>
      <c r="I277" s="52">
        <v>8468</v>
      </c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</row>
    <row r="278" spans="1:21" s="66" customFormat="1" ht="30" x14ac:dyDescent="0.25">
      <c r="A278" s="59" t="s">
        <v>119</v>
      </c>
      <c r="B278" s="60" t="s">
        <v>120</v>
      </c>
      <c r="C278" s="61">
        <v>205874.510171</v>
      </c>
      <c r="D278" s="61">
        <v>178705.220287</v>
      </c>
      <c r="E278" s="61">
        <v>27169.289884000002</v>
      </c>
      <c r="F278" s="63">
        <f>F279+F294</f>
        <v>205874.51017099997</v>
      </c>
      <c r="G278" s="63">
        <f t="shared" ref="G278:S278" si="17">G279+G294</f>
        <v>0</v>
      </c>
      <c r="H278" s="63">
        <f t="shared" si="17"/>
        <v>0</v>
      </c>
      <c r="I278" s="63">
        <f t="shared" si="17"/>
        <v>205874.51017099997</v>
      </c>
      <c r="J278" s="63">
        <f t="shared" si="17"/>
        <v>0</v>
      </c>
      <c r="K278" s="63">
        <f t="shared" si="17"/>
        <v>0</v>
      </c>
      <c r="L278" s="63">
        <f t="shared" si="17"/>
        <v>0</v>
      </c>
      <c r="M278" s="63">
        <f t="shared" si="17"/>
        <v>0</v>
      </c>
      <c r="N278" s="63">
        <f t="shared" si="17"/>
        <v>-0.4898290000292036</v>
      </c>
      <c r="O278" s="63">
        <f t="shared" si="17"/>
        <v>0</v>
      </c>
      <c r="P278" s="63">
        <f t="shared" si="17"/>
        <v>-0.4898290000292036</v>
      </c>
      <c r="Q278" s="63">
        <f t="shared" si="17"/>
        <v>205874.02034199992</v>
      </c>
      <c r="R278" s="63">
        <f t="shared" si="17"/>
        <v>0</v>
      </c>
      <c r="S278" s="63">
        <f t="shared" si="17"/>
        <v>205874.02034199992</v>
      </c>
      <c r="T278" s="68" t="s">
        <v>40</v>
      </c>
      <c r="U278" s="66" t="s">
        <v>126</v>
      </c>
    </row>
    <row r="279" spans="1:21" s="2" customFormat="1" x14ac:dyDescent="0.25">
      <c r="A279" s="17">
        <v>1</v>
      </c>
      <c r="B279" s="18" t="s">
        <v>39</v>
      </c>
      <c r="C279" s="19"/>
      <c r="D279" s="19"/>
      <c r="E279" s="19"/>
      <c r="F279" s="47">
        <f>F285</f>
        <v>178705.22028699997</v>
      </c>
      <c r="G279" s="18"/>
      <c r="H279" s="18"/>
      <c r="I279" s="47">
        <f>I285</f>
        <v>178705.22028699997</v>
      </c>
      <c r="J279" s="47">
        <f t="shared" ref="J279:S279" si="18">J285</f>
        <v>0</v>
      </c>
      <c r="K279" s="47">
        <f t="shared" si="18"/>
        <v>0</v>
      </c>
      <c r="L279" s="47">
        <f t="shared" si="18"/>
        <v>0</v>
      </c>
      <c r="M279" s="47">
        <f t="shared" si="18"/>
        <v>0</v>
      </c>
      <c r="N279" s="47">
        <f t="shared" si="18"/>
        <v>-0.4898290000292036</v>
      </c>
      <c r="O279" s="47">
        <f t="shared" si="18"/>
        <v>0</v>
      </c>
      <c r="P279" s="47">
        <f t="shared" si="18"/>
        <v>-0.4898290000292036</v>
      </c>
      <c r="Q279" s="47">
        <f t="shared" si="18"/>
        <v>178704.73045799992</v>
      </c>
      <c r="R279" s="47">
        <f t="shared" si="18"/>
        <v>0</v>
      </c>
      <c r="S279" s="47">
        <f t="shared" si="18"/>
        <v>178704.73045799992</v>
      </c>
      <c r="T279" s="18"/>
    </row>
    <row r="280" spans="1:21" x14ac:dyDescent="0.25">
      <c r="A280" s="21" t="s">
        <v>17</v>
      </c>
      <c r="B280" s="22" t="s">
        <v>41</v>
      </c>
      <c r="C280" s="23"/>
      <c r="D280" s="23"/>
      <c r="E280" s="23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</row>
    <row r="281" spans="1:21" s="29" customFormat="1" x14ac:dyDescent="0.25">
      <c r="A281" s="25"/>
      <c r="B281" s="26" t="s">
        <v>42</v>
      </c>
      <c r="C281" s="27"/>
      <c r="D281" s="27"/>
      <c r="E281" s="27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8"/>
    </row>
    <row r="282" spans="1:21" s="29" customFormat="1" x14ac:dyDescent="0.25">
      <c r="A282" s="25"/>
      <c r="B282" s="26" t="s">
        <v>42</v>
      </c>
      <c r="C282" s="27"/>
      <c r="D282" s="27"/>
      <c r="E282" s="27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8"/>
    </row>
    <row r="283" spans="1:21" s="29" customFormat="1" x14ac:dyDescent="0.25">
      <c r="A283" s="25"/>
      <c r="B283" s="26" t="s">
        <v>42</v>
      </c>
      <c r="C283" s="27"/>
      <c r="D283" s="27"/>
      <c r="E283" s="27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8"/>
    </row>
    <row r="284" spans="1:21" s="29" customFormat="1" x14ac:dyDescent="0.25">
      <c r="A284" s="25"/>
      <c r="B284" s="26" t="s">
        <v>42</v>
      </c>
      <c r="C284" s="27"/>
      <c r="D284" s="27"/>
      <c r="E284" s="27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8"/>
    </row>
    <row r="285" spans="1:21" x14ac:dyDescent="0.25">
      <c r="A285" s="21" t="s">
        <v>19</v>
      </c>
      <c r="B285" s="22" t="s">
        <v>73</v>
      </c>
      <c r="C285" s="23"/>
      <c r="D285" s="23"/>
      <c r="E285" s="23"/>
      <c r="F285" s="69">
        <f>SUM(F286:F289)</f>
        <v>178705.22028699997</v>
      </c>
      <c r="G285" s="22"/>
      <c r="H285" s="22"/>
      <c r="I285" s="69">
        <f>SUM(I286:I289)</f>
        <v>178705.22028699997</v>
      </c>
      <c r="J285" s="69">
        <f t="shared" ref="J285:S285" si="19">SUM(J286:J289)</f>
        <v>0</v>
      </c>
      <c r="K285" s="69">
        <f t="shared" si="19"/>
        <v>0</v>
      </c>
      <c r="L285" s="69">
        <f t="shared" si="19"/>
        <v>0</v>
      </c>
      <c r="M285" s="69">
        <f t="shared" si="19"/>
        <v>0</v>
      </c>
      <c r="N285" s="69">
        <f t="shared" si="19"/>
        <v>-0.4898290000292036</v>
      </c>
      <c r="O285" s="69">
        <f t="shared" si="19"/>
        <v>0</v>
      </c>
      <c r="P285" s="69">
        <f t="shared" si="19"/>
        <v>-0.4898290000292036</v>
      </c>
      <c r="Q285" s="69">
        <f t="shared" si="19"/>
        <v>178704.73045799992</v>
      </c>
      <c r="R285" s="69">
        <f t="shared" si="19"/>
        <v>0</v>
      </c>
      <c r="S285" s="69">
        <f t="shared" si="19"/>
        <v>178704.73045799992</v>
      </c>
      <c r="T285" s="22"/>
    </row>
    <row r="286" spans="1:21" s="29" customFormat="1" x14ac:dyDescent="0.25">
      <c r="A286" s="25"/>
      <c r="B286" s="46" t="s">
        <v>121</v>
      </c>
      <c r="C286" s="27"/>
      <c r="D286" s="27"/>
      <c r="E286" s="27"/>
      <c r="F286" s="70">
        <v>10784.717177999999</v>
      </c>
      <c r="G286" s="26"/>
      <c r="H286" s="26"/>
      <c r="I286" s="70">
        <v>10784.717177999999</v>
      </c>
      <c r="J286" s="26"/>
      <c r="K286" s="26"/>
      <c r="L286" s="26"/>
      <c r="M286" s="26"/>
      <c r="N286" s="71">
        <v>67.154719999998633</v>
      </c>
      <c r="O286" s="71"/>
      <c r="P286" s="71">
        <v>67.154719999998633</v>
      </c>
      <c r="Q286" s="52">
        <f>R286+S286</f>
        <v>10851.871897999998</v>
      </c>
      <c r="R286" s="26"/>
      <c r="S286" s="52">
        <f>I286+P286</f>
        <v>10851.871897999998</v>
      </c>
      <c r="T286" s="28"/>
    </row>
    <row r="287" spans="1:21" s="29" customFormat="1" x14ac:dyDescent="0.25">
      <c r="A287" s="25"/>
      <c r="B287" s="46" t="s">
        <v>122</v>
      </c>
      <c r="C287" s="27"/>
      <c r="D287" s="27"/>
      <c r="E287" s="27"/>
      <c r="F287" s="70">
        <v>141841.35916999998</v>
      </c>
      <c r="G287" s="26"/>
      <c r="H287" s="26"/>
      <c r="I287" s="70">
        <v>141841.35916999998</v>
      </c>
      <c r="J287" s="26"/>
      <c r="K287" s="26"/>
      <c r="L287" s="26"/>
      <c r="M287" s="26"/>
      <c r="N287" s="71">
        <v>-322.1619720000308</v>
      </c>
      <c r="O287" s="71"/>
      <c r="P287" s="71">
        <v>-322.1619720000308</v>
      </c>
      <c r="Q287" s="52">
        <f>R287+S287</f>
        <v>141519.19719799995</v>
      </c>
      <c r="R287" s="26"/>
      <c r="S287" s="52">
        <f>I287+P287</f>
        <v>141519.19719799995</v>
      </c>
      <c r="T287" s="28"/>
    </row>
    <row r="288" spans="1:21" s="29" customFormat="1" x14ac:dyDescent="0.25">
      <c r="A288" s="25"/>
      <c r="B288" s="46" t="s">
        <v>123</v>
      </c>
      <c r="C288" s="27"/>
      <c r="D288" s="27"/>
      <c r="E288" s="27"/>
      <c r="F288" s="70">
        <v>1273.73767</v>
      </c>
      <c r="G288" s="26"/>
      <c r="H288" s="26"/>
      <c r="I288" s="70">
        <v>1273.73767</v>
      </c>
      <c r="J288" s="26"/>
      <c r="K288" s="26"/>
      <c r="L288" s="26"/>
      <c r="M288" s="26"/>
      <c r="N288" s="71">
        <v>256.03109600000062</v>
      </c>
      <c r="O288" s="71"/>
      <c r="P288" s="71">
        <v>256.03109600000062</v>
      </c>
      <c r="Q288" s="52">
        <f>R288+S288</f>
        <v>1529.7687660000006</v>
      </c>
      <c r="R288" s="26"/>
      <c r="S288" s="52">
        <f>I288+P288</f>
        <v>1529.7687660000006</v>
      </c>
      <c r="T288" s="28"/>
    </row>
    <row r="289" spans="1:20" s="29" customFormat="1" x14ac:dyDescent="0.25">
      <c r="A289" s="25"/>
      <c r="B289" s="26" t="s">
        <v>124</v>
      </c>
      <c r="C289" s="27"/>
      <c r="D289" s="27"/>
      <c r="E289" s="27"/>
      <c r="F289" s="70">
        <v>24805.406269000003</v>
      </c>
      <c r="G289" s="26"/>
      <c r="H289" s="26"/>
      <c r="I289" s="70">
        <v>24805.406269000003</v>
      </c>
      <c r="J289" s="26"/>
      <c r="K289" s="26"/>
      <c r="L289" s="26"/>
      <c r="M289" s="26"/>
      <c r="N289" s="71">
        <v>-1.5136729999976524</v>
      </c>
      <c r="O289" s="71"/>
      <c r="P289" s="71">
        <v>-1.5136729999976524</v>
      </c>
      <c r="Q289" s="52">
        <f>R289+S289</f>
        <v>24803.892596000005</v>
      </c>
      <c r="R289" s="26"/>
      <c r="S289" s="52">
        <f>I289+P289</f>
        <v>24803.892596000005</v>
      </c>
      <c r="T289" s="28"/>
    </row>
    <row r="290" spans="1:20" x14ac:dyDescent="0.25">
      <c r="A290" s="21" t="s">
        <v>18</v>
      </c>
      <c r="B290" s="22" t="s">
        <v>48</v>
      </c>
      <c r="C290" s="23"/>
      <c r="D290" s="23"/>
      <c r="E290" s="23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</row>
    <row r="291" spans="1:20" s="29" customFormat="1" x14ac:dyDescent="0.25">
      <c r="A291" s="25"/>
      <c r="B291" s="26" t="s">
        <v>49</v>
      </c>
      <c r="C291" s="27"/>
      <c r="D291" s="27"/>
      <c r="E291" s="27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8"/>
    </row>
    <row r="292" spans="1:20" s="29" customFormat="1" x14ac:dyDescent="0.25">
      <c r="A292" s="25"/>
      <c r="B292" s="26" t="s">
        <v>49</v>
      </c>
      <c r="C292" s="27"/>
      <c r="D292" s="27"/>
      <c r="E292" s="27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8"/>
    </row>
    <row r="293" spans="1:20" s="29" customFormat="1" x14ac:dyDescent="0.25">
      <c r="A293" s="25"/>
      <c r="B293" s="26" t="s">
        <v>49</v>
      </c>
      <c r="C293" s="27"/>
      <c r="D293" s="27"/>
      <c r="E293" s="27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8"/>
    </row>
    <row r="294" spans="1:20" s="2" customFormat="1" x14ac:dyDescent="0.25">
      <c r="A294" s="17">
        <v>2</v>
      </c>
      <c r="B294" s="18" t="s">
        <v>50</v>
      </c>
      <c r="C294" s="19"/>
      <c r="D294" s="19"/>
      <c r="E294" s="19"/>
      <c r="F294" s="72">
        <f>F295</f>
        <v>27169.289883999998</v>
      </c>
      <c r="G294" s="18"/>
      <c r="H294" s="18"/>
      <c r="I294" s="72">
        <f>I295</f>
        <v>27169.289883999998</v>
      </c>
      <c r="J294" s="18"/>
      <c r="K294" s="18"/>
      <c r="L294" s="18"/>
      <c r="M294" s="18"/>
      <c r="N294" s="18"/>
      <c r="O294" s="18"/>
      <c r="P294" s="18"/>
      <c r="Q294" s="72">
        <f>Q295</f>
        <v>27169.289883999998</v>
      </c>
      <c r="R294" s="18"/>
      <c r="S294" s="72">
        <f>S295</f>
        <v>27169.289883999998</v>
      </c>
      <c r="T294" s="18"/>
    </row>
    <row r="295" spans="1:20" x14ac:dyDescent="0.25">
      <c r="A295" s="21" t="s">
        <v>20</v>
      </c>
      <c r="B295" s="22" t="s">
        <v>73</v>
      </c>
      <c r="C295" s="23"/>
      <c r="D295" s="23"/>
      <c r="E295" s="23"/>
      <c r="F295" s="73">
        <f>SUM(F296:F299)</f>
        <v>27169.289883999998</v>
      </c>
      <c r="G295" s="22"/>
      <c r="H295" s="22"/>
      <c r="I295" s="73">
        <f>SUM(I296:I299)</f>
        <v>27169.289883999998</v>
      </c>
      <c r="J295" s="22"/>
      <c r="K295" s="22"/>
      <c r="L295" s="22"/>
      <c r="M295" s="22"/>
      <c r="N295" s="22"/>
      <c r="O295" s="22"/>
      <c r="P295" s="22"/>
      <c r="Q295" s="73">
        <f>SUM(Q296:Q299)</f>
        <v>27169.289883999998</v>
      </c>
      <c r="R295" s="22"/>
      <c r="S295" s="73">
        <f>SUM(S296:S299)</f>
        <v>27169.289883999998</v>
      </c>
      <c r="T295" s="22"/>
    </row>
    <row r="296" spans="1:20" s="29" customFormat="1" x14ac:dyDescent="0.25">
      <c r="A296" s="25"/>
      <c r="B296" s="46" t="s">
        <v>121</v>
      </c>
      <c r="C296" s="27"/>
      <c r="D296" s="27"/>
      <c r="E296" s="27"/>
      <c r="F296" s="70">
        <v>4053.4375420000001</v>
      </c>
      <c r="G296" s="26"/>
      <c r="H296" s="26"/>
      <c r="I296" s="70">
        <v>4053.4375420000001</v>
      </c>
      <c r="J296" s="26"/>
      <c r="K296" s="26"/>
      <c r="L296" s="26"/>
      <c r="M296" s="26"/>
      <c r="N296" s="26"/>
      <c r="O296" s="26"/>
      <c r="P296" s="26"/>
      <c r="Q296" s="70">
        <v>4053.4375420000001</v>
      </c>
      <c r="R296" s="26"/>
      <c r="S296" s="70">
        <v>4053.4375420000001</v>
      </c>
      <c r="T296" s="28"/>
    </row>
    <row r="297" spans="1:20" s="29" customFormat="1" x14ac:dyDescent="0.25">
      <c r="A297" s="25"/>
      <c r="B297" s="46" t="s">
        <v>122</v>
      </c>
      <c r="C297" s="27"/>
      <c r="D297" s="27"/>
      <c r="E297" s="27"/>
      <c r="F297" s="70">
        <v>6345.4788580000004</v>
      </c>
      <c r="G297" s="26"/>
      <c r="H297" s="26"/>
      <c r="I297" s="70">
        <v>6345.4788580000004</v>
      </c>
      <c r="J297" s="26"/>
      <c r="K297" s="26"/>
      <c r="L297" s="26"/>
      <c r="M297" s="26"/>
      <c r="N297" s="26"/>
      <c r="O297" s="26"/>
      <c r="P297" s="26"/>
      <c r="Q297" s="70">
        <v>6345.4788580000004</v>
      </c>
      <c r="R297" s="26"/>
      <c r="S297" s="70">
        <v>6345.4788580000004</v>
      </c>
      <c r="T297" s="28"/>
    </row>
    <row r="298" spans="1:20" s="29" customFormat="1" x14ac:dyDescent="0.25">
      <c r="A298" s="25"/>
      <c r="B298" s="46" t="s">
        <v>123</v>
      </c>
      <c r="C298" s="27"/>
      <c r="D298" s="27"/>
      <c r="E298" s="27"/>
      <c r="F298" s="70">
        <v>11678.293426</v>
      </c>
      <c r="G298" s="26"/>
      <c r="H298" s="26"/>
      <c r="I298" s="70">
        <v>11678.293426</v>
      </c>
      <c r="J298" s="26"/>
      <c r="K298" s="26"/>
      <c r="L298" s="26"/>
      <c r="M298" s="26"/>
      <c r="N298" s="26"/>
      <c r="O298" s="26"/>
      <c r="P298" s="26"/>
      <c r="Q298" s="70">
        <v>11678.293426</v>
      </c>
      <c r="R298" s="26"/>
      <c r="S298" s="70">
        <v>11678.293426</v>
      </c>
      <c r="T298" s="28"/>
    </row>
    <row r="299" spans="1:20" s="29" customFormat="1" x14ac:dyDescent="0.25">
      <c r="A299" s="25"/>
      <c r="B299" s="26" t="s">
        <v>124</v>
      </c>
      <c r="C299" s="27"/>
      <c r="D299" s="27"/>
      <c r="E299" s="27"/>
      <c r="F299" s="70">
        <v>5092.0800579999996</v>
      </c>
      <c r="G299" s="26"/>
      <c r="H299" s="26"/>
      <c r="I299" s="70">
        <v>5092.0800579999996</v>
      </c>
      <c r="J299" s="26"/>
      <c r="K299" s="26"/>
      <c r="L299" s="26"/>
      <c r="M299" s="26"/>
      <c r="N299" s="26"/>
      <c r="O299" s="26"/>
      <c r="P299" s="26"/>
      <c r="Q299" s="70">
        <v>5092.0800579999996</v>
      </c>
      <c r="R299" s="26"/>
      <c r="S299" s="70">
        <v>5092.0800579999996</v>
      </c>
      <c r="T299" s="28"/>
    </row>
    <row r="300" spans="1:20" ht="37.5" x14ac:dyDescent="0.25">
      <c r="A300" s="21" t="s">
        <v>21</v>
      </c>
      <c r="B300" s="32" t="s">
        <v>79</v>
      </c>
      <c r="C300" s="23"/>
      <c r="D300" s="23"/>
      <c r="E300" s="23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</row>
    <row r="301" spans="1:20" x14ac:dyDescent="0.25">
      <c r="A301" s="21" t="s">
        <v>53</v>
      </c>
      <c r="B301" s="22" t="s">
        <v>54</v>
      </c>
      <c r="C301" s="23"/>
      <c r="D301" s="23"/>
      <c r="E301" s="23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</row>
    <row r="302" spans="1:20" x14ac:dyDescent="0.25">
      <c r="A302" s="17">
        <v>3</v>
      </c>
      <c r="B302" s="18" t="s">
        <v>56</v>
      </c>
      <c r="C302" s="23"/>
      <c r="D302" s="23"/>
      <c r="E302" s="23"/>
      <c r="F302" s="47">
        <f>SUM(F303:F306)</f>
        <v>205875</v>
      </c>
      <c r="G302" s="22"/>
      <c r="H302" s="22"/>
      <c r="I302" s="47">
        <f>SUM(I303:I306)</f>
        <v>205875</v>
      </c>
      <c r="J302" s="47">
        <f t="shared" ref="J302:S302" si="20">SUM(J303:J306)</f>
        <v>0</v>
      </c>
      <c r="K302" s="47">
        <f t="shared" si="20"/>
        <v>0</v>
      </c>
      <c r="L302" s="47">
        <f t="shared" si="20"/>
        <v>0</v>
      </c>
      <c r="M302" s="47">
        <f t="shared" si="20"/>
        <v>0</v>
      </c>
      <c r="N302" s="47">
        <f t="shared" si="20"/>
        <v>0</v>
      </c>
      <c r="O302" s="47">
        <f t="shared" si="20"/>
        <v>0</v>
      </c>
      <c r="P302" s="47">
        <f t="shared" si="20"/>
        <v>0</v>
      </c>
      <c r="Q302" s="47">
        <f t="shared" si="20"/>
        <v>205874.02034199995</v>
      </c>
      <c r="R302" s="47">
        <f t="shared" si="20"/>
        <v>0</v>
      </c>
      <c r="S302" s="47">
        <f t="shared" si="20"/>
        <v>205874.02034199995</v>
      </c>
      <c r="T302" s="22"/>
    </row>
    <row r="303" spans="1:20" s="29" customFormat="1" x14ac:dyDescent="0.25">
      <c r="A303" s="25" t="s">
        <v>22</v>
      </c>
      <c r="B303" s="46" t="s">
        <v>121</v>
      </c>
      <c r="C303" s="27"/>
      <c r="D303" s="27"/>
      <c r="E303" s="27"/>
      <c r="F303" s="52">
        <v>14771</v>
      </c>
      <c r="G303" s="26"/>
      <c r="H303" s="26"/>
      <c r="I303" s="52">
        <v>14771</v>
      </c>
      <c r="J303" s="26"/>
      <c r="K303" s="26"/>
      <c r="L303" s="26"/>
      <c r="M303" s="26"/>
      <c r="N303" s="26"/>
      <c r="O303" s="26"/>
      <c r="P303" s="26"/>
      <c r="Q303" s="52">
        <f>Q296+Q286</f>
        <v>14905.309439999997</v>
      </c>
      <c r="R303" s="52"/>
      <c r="S303" s="52">
        <f>S296+S286</f>
        <v>14905.309439999997</v>
      </c>
      <c r="T303" s="26"/>
    </row>
    <row r="304" spans="1:20" s="29" customFormat="1" x14ac:dyDescent="0.25">
      <c r="A304" s="25" t="s">
        <v>23</v>
      </c>
      <c r="B304" s="46" t="s">
        <v>122</v>
      </c>
      <c r="C304" s="27"/>
      <c r="D304" s="27"/>
      <c r="E304" s="27"/>
      <c r="F304" s="52">
        <v>148509</v>
      </c>
      <c r="G304" s="26"/>
      <c r="H304" s="26"/>
      <c r="I304" s="52">
        <v>148509</v>
      </c>
      <c r="J304" s="26"/>
      <c r="K304" s="26"/>
      <c r="L304" s="26"/>
      <c r="M304" s="26"/>
      <c r="N304" s="26"/>
      <c r="O304" s="26"/>
      <c r="P304" s="26"/>
      <c r="Q304" s="52">
        <f t="shared" ref="Q304:S306" si="21">Q297+Q287</f>
        <v>147864.67605599994</v>
      </c>
      <c r="R304" s="52"/>
      <c r="S304" s="52">
        <f t="shared" si="21"/>
        <v>147864.67605599994</v>
      </c>
      <c r="T304" s="26"/>
    </row>
    <row r="305" spans="1:20" s="29" customFormat="1" x14ac:dyDescent="0.25">
      <c r="A305" s="25" t="s">
        <v>58</v>
      </c>
      <c r="B305" s="46" t="s">
        <v>123</v>
      </c>
      <c r="C305" s="27"/>
      <c r="D305" s="27"/>
      <c r="E305" s="27"/>
      <c r="F305" s="52">
        <v>12696</v>
      </c>
      <c r="G305" s="26"/>
      <c r="H305" s="26"/>
      <c r="I305" s="52">
        <v>12696</v>
      </c>
      <c r="J305" s="26"/>
      <c r="K305" s="26"/>
      <c r="L305" s="26"/>
      <c r="M305" s="26"/>
      <c r="N305" s="26"/>
      <c r="O305" s="26"/>
      <c r="P305" s="26"/>
      <c r="Q305" s="52">
        <f t="shared" si="21"/>
        <v>13208.062192000001</v>
      </c>
      <c r="R305" s="52"/>
      <c r="S305" s="52">
        <f t="shared" si="21"/>
        <v>13208.062192000001</v>
      </c>
      <c r="T305" s="26"/>
    </row>
    <row r="306" spans="1:20" s="58" customFormat="1" ht="19.5" x14ac:dyDescent="0.25">
      <c r="A306" s="53" t="s">
        <v>59</v>
      </c>
      <c r="B306" s="54" t="s">
        <v>124</v>
      </c>
      <c r="C306" s="55"/>
      <c r="D306" s="55"/>
      <c r="E306" s="55"/>
      <c r="F306" s="56">
        <v>29899</v>
      </c>
      <c r="G306" s="57"/>
      <c r="H306" s="57"/>
      <c r="I306" s="56">
        <v>29899</v>
      </c>
      <c r="J306" s="57"/>
      <c r="K306" s="57"/>
      <c r="L306" s="57"/>
      <c r="M306" s="57"/>
      <c r="N306" s="57"/>
      <c r="O306" s="57"/>
      <c r="P306" s="57"/>
      <c r="Q306" s="56">
        <f t="shared" si="21"/>
        <v>29895.972654000005</v>
      </c>
      <c r="R306" s="56"/>
      <c r="S306" s="56">
        <f t="shared" si="21"/>
        <v>29895.972654000005</v>
      </c>
      <c r="T306" s="57"/>
    </row>
  </sheetData>
  <mergeCells count="20">
    <mergeCell ref="A1:S1"/>
    <mergeCell ref="Q3:S3"/>
    <mergeCell ref="A4:A6"/>
    <mergeCell ref="B4:B6"/>
    <mergeCell ref="C4:E4"/>
    <mergeCell ref="F4:I4"/>
    <mergeCell ref="J4:M4"/>
    <mergeCell ref="N4:P4"/>
    <mergeCell ref="Q4:S4"/>
    <mergeCell ref="R5:S5"/>
    <mergeCell ref="T4:T6"/>
    <mergeCell ref="C5:C6"/>
    <mergeCell ref="D5:E5"/>
    <mergeCell ref="F5:F6"/>
    <mergeCell ref="G5:I5"/>
    <mergeCell ref="J5:J6"/>
    <mergeCell ref="K5:M5"/>
    <mergeCell ref="N5:N6"/>
    <mergeCell ref="O5:P5"/>
    <mergeCell ref="Q5:Q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BIỂU CHI TIẾT</vt:lpstr>
      <vt:lpstr>PL 01</vt:lpstr>
      <vt:lpstr>3. CN</vt:lpstr>
      <vt:lpstr>'BIỂU CHI TIẾT'!Print_Area</vt:lpstr>
      <vt:lpstr>'PL 01'!Print_Area</vt:lpstr>
      <vt:lpstr>'BIỂU 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HUONG</cp:lastModifiedBy>
  <cp:lastPrinted>2026-03-30T03:35:19Z</cp:lastPrinted>
  <dcterms:created xsi:type="dcterms:W3CDTF">2025-10-27T03:03:17Z</dcterms:created>
  <dcterms:modified xsi:type="dcterms:W3CDTF">2026-03-30T03:41:56Z</dcterms:modified>
</cp:coreProperties>
</file>