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d.docs.live.net/b361c1885027bf73/Desktop/"/>
    </mc:Choice>
  </mc:AlternateContent>
  <xr:revisionPtr revIDLastSave="1" documentId="13_ncr:1_{D963CE2D-E187-41A4-8FC5-ABA4F4185955}" xr6:coauthVersionLast="47" xr6:coauthVersionMax="47" xr10:uidLastSave="{E878B3D2-1AB2-4BCF-B642-468802CE4EBA}"/>
  <bookViews>
    <workbookView xWindow="-120" yWindow="-120" windowWidth="29040" windowHeight="15840" tabRatio="818" firstSheet="1" activeTab="1" xr2:uid="{00000000-000D-0000-FFFF-FFFF00000000}"/>
  </bookViews>
  <sheets>
    <sheet name="foxz" sheetId="3" state="veryHidden" r:id="rId1"/>
    <sheet name="VỐN ĐẦU TƯ" sheetId="5" r:id="rId2"/>
    <sheet name="VỐN SỰ NGHIỆP"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5" l="1"/>
  <c r="L21" i="4" l="1"/>
  <c r="L19" i="4"/>
  <c r="L20" i="4"/>
  <c r="I21" i="4"/>
  <c r="I19" i="4" s="1"/>
  <c r="I20" i="4"/>
  <c r="I38" i="4"/>
  <c r="I35" i="4"/>
  <c r="I37" i="4"/>
  <c r="I36" i="4"/>
  <c r="L37" i="4"/>
  <c r="L36" i="4"/>
  <c r="L44" i="4"/>
  <c r="L43" i="4"/>
  <c r="L42" i="4"/>
  <c r="I43" i="4"/>
  <c r="I44" i="4"/>
  <c r="I42" i="4"/>
  <c r="L26" i="4"/>
  <c r="L27" i="4"/>
  <c r="L28" i="4"/>
  <c r="L29" i="4"/>
  <c r="L30" i="4"/>
  <c r="L31" i="4"/>
  <c r="L25" i="4"/>
  <c r="L24" i="4" s="1"/>
  <c r="L23" i="4" s="1"/>
  <c r="I26" i="4"/>
  <c r="I27" i="4"/>
  <c r="I24" i="4" s="1"/>
  <c r="I28" i="4"/>
  <c r="I29" i="4"/>
  <c r="I30" i="4"/>
  <c r="I31" i="4"/>
  <c r="I25" i="4"/>
  <c r="L35" i="4"/>
  <c r="Q13" i="4"/>
  <c r="F38" i="4"/>
  <c r="G38" i="4"/>
  <c r="H38" i="4"/>
  <c r="J38" i="4"/>
  <c r="K38" i="4"/>
  <c r="M38" i="4"/>
  <c r="L38" i="4" s="1"/>
  <c r="N38" i="4"/>
  <c r="O38" i="4"/>
  <c r="P38" i="4"/>
  <c r="Q38" i="4"/>
  <c r="L40" i="4"/>
  <c r="I40" i="4"/>
  <c r="E38" i="4"/>
  <c r="C37" i="4"/>
  <c r="C36" i="4"/>
  <c r="C35" i="4"/>
  <c r="L34" i="4"/>
  <c r="I34" i="4"/>
  <c r="C34" i="4"/>
  <c r="F26" i="4"/>
  <c r="P26" i="4" s="1"/>
  <c r="J19" i="4"/>
  <c r="K19" i="4"/>
  <c r="M19" i="4"/>
  <c r="N19" i="4"/>
  <c r="O19" i="4"/>
  <c r="P19" i="4"/>
  <c r="Q19" i="4"/>
  <c r="L16" i="4"/>
  <c r="L15" i="4" s="1"/>
  <c r="L14" i="4"/>
  <c r="O13" i="4"/>
  <c r="E13" i="4"/>
  <c r="I14" i="4"/>
  <c r="O14" i="4"/>
  <c r="F15" i="4"/>
  <c r="F13" i="4" s="1"/>
  <c r="G15" i="4"/>
  <c r="G13" i="4" s="1"/>
  <c r="H15" i="4"/>
  <c r="H13" i="4" s="1"/>
  <c r="J15" i="4"/>
  <c r="J13" i="4" s="1"/>
  <c r="K15" i="4"/>
  <c r="K13" i="4" s="1"/>
  <c r="M15" i="4"/>
  <c r="M13" i="4" s="1"/>
  <c r="N15" i="4"/>
  <c r="N13" i="4" s="1"/>
  <c r="O15" i="4"/>
  <c r="P15" i="4"/>
  <c r="P13" i="4" s="1"/>
  <c r="Q15" i="4"/>
  <c r="D15" i="4"/>
  <c r="D13" i="4" s="1"/>
  <c r="E15" i="4"/>
  <c r="I16" i="4"/>
  <c r="I15" i="4" s="1"/>
  <c r="I13" i="4" s="1"/>
  <c r="C15" i="4"/>
  <c r="C16" i="4"/>
  <c r="L11" i="4"/>
  <c r="L9" i="4" s="1"/>
  <c r="I11" i="4"/>
  <c r="I9" i="4" s="1"/>
  <c r="J9" i="4"/>
  <c r="K9" i="4"/>
  <c r="K8" i="4" s="1"/>
  <c r="M9" i="4"/>
  <c r="N9" i="4"/>
  <c r="P9" i="4"/>
  <c r="Q9" i="4"/>
  <c r="H9" i="4"/>
  <c r="G24" i="4"/>
  <c r="C11" i="4"/>
  <c r="C9" i="4" s="1"/>
  <c r="C19" i="4"/>
  <c r="C24" i="4"/>
  <c r="C23" i="4" s="1"/>
  <c r="C22" i="4" s="1"/>
  <c r="C40" i="4"/>
  <c r="C42" i="4"/>
  <c r="C43" i="4"/>
  <c r="C44" i="4"/>
  <c r="D41" i="4"/>
  <c r="E41" i="4"/>
  <c r="F41" i="4"/>
  <c r="G41" i="4"/>
  <c r="H41" i="4"/>
  <c r="J41" i="4"/>
  <c r="K41" i="4"/>
  <c r="M41" i="4"/>
  <c r="N41" i="4"/>
  <c r="O41" i="4"/>
  <c r="P41" i="4"/>
  <c r="Q41" i="4"/>
  <c r="L41" i="4"/>
  <c r="D24" i="4"/>
  <c r="E24" i="4"/>
  <c r="E23" i="4" s="1"/>
  <c r="E22" i="4" s="1"/>
  <c r="G23" i="4"/>
  <c r="G22" i="4" s="1"/>
  <c r="H24" i="4"/>
  <c r="J24" i="4"/>
  <c r="J23" i="4" s="1"/>
  <c r="J22" i="4" s="1"/>
  <c r="K24" i="4"/>
  <c r="K23" i="4" s="1"/>
  <c r="K22" i="4" s="1"/>
  <c r="M24" i="4"/>
  <c r="M23" i="4" s="1"/>
  <c r="M22" i="4" s="1"/>
  <c r="N24" i="4"/>
  <c r="N23" i="4" s="1"/>
  <c r="N22" i="4" s="1"/>
  <c r="Q24" i="4"/>
  <c r="Q23" i="4" s="1"/>
  <c r="Q22" i="4" s="1"/>
  <c r="F25" i="4"/>
  <c r="D23" i="4"/>
  <c r="D22" i="4" s="1"/>
  <c r="H23" i="4"/>
  <c r="H22" i="4" s="1"/>
  <c r="O33" i="4"/>
  <c r="O12" i="4"/>
  <c r="D19" i="4"/>
  <c r="E19" i="4"/>
  <c r="G19" i="4"/>
  <c r="H19" i="4"/>
  <c r="F20" i="4"/>
  <c r="F19" i="4" s="1"/>
  <c r="F27" i="4"/>
  <c r="F28" i="4"/>
  <c r="F29" i="4"/>
  <c r="F30" i="4"/>
  <c r="F31" i="4"/>
  <c r="P24" i="4" l="1"/>
  <c r="P23" i="4" s="1"/>
  <c r="P22" i="4" s="1"/>
  <c r="P8" i="4" s="1"/>
  <c r="O26" i="4"/>
  <c r="O24" i="4" s="1"/>
  <c r="O23" i="4" s="1"/>
  <c r="O22" i="4" s="1"/>
  <c r="I23" i="4"/>
  <c r="I22" i="4" s="1"/>
  <c r="I41" i="4"/>
  <c r="I8" i="4"/>
  <c r="C13" i="4"/>
  <c r="J8" i="4"/>
  <c r="L13" i="4"/>
  <c r="M8" i="4"/>
  <c r="N8" i="4"/>
  <c r="Q8" i="4"/>
  <c r="C41" i="4"/>
  <c r="F24" i="4"/>
  <c r="F23" i="4" s="1"/>
  <c r="F22" i="4" s="1"/>
  <c r="F37" i="4" l="1"/>
  <c r="F11" i="4"/>
  <c r="F9" i="4" s="1"/>
  <c r="D38" i="4"/>
  <c r="C38" i="4" s="1"/>
  <c r="D9" i="4"/>
  <c r="D8" i="4" s="1"/>
  <c r="E9" i="4"/>
  <c r="G9" i="4"/>
  <c r="H8" i="4"/>
  <c r="E8" i="4" l="1"/>
  <c r="C8" i="4"/>
  <c r="C11" i="5" l="1"/>
  <c r="O27" i="5"/>
  <c r="M27" i="5"/>
  <c r="E27" i="5"/>
  <c r="Q27" i="5" s="1"/>
  <c r="E26" i="5"/>
  <c r="Q26" i="5" s="1"/>
  <c r="E25" i="5"/>
  <c r="K25" i="5" s="1"/>
  <c r="E24" i="5"/>
  <c r="K24" i="5" s="1"/>
  <c r="E23" i="5"/>
  <c r="K23" i="5" s="1"/>
  <c r="E22" i="5"/>
  <c r="K22" i="5" s="1"/>
  <c r="E21" i="5"/>
  <c r="Q21" i="5" s="1"/>
  <c r="G20" i="5"/>
  <c r="E20" i="5" s="1"/>
  <c r="O20" i="5" s="1"/>
  <c r="E19" i="5"/>
  <c r="Q19" i="5" s="1"/>
  <c r="E18" i="5"/>
  <c r="Q18" i="5" s="1"/>
  <c r="E17" i="5"/>
  <c r="Q17" i="5" s="1"/>
  <c r="E16" i="5"/>
  <c r="Q16" i="5" s="1"/>
  <c r="E15" i="5"/>
  <c r="Q15" i="5" s="1"/>
  <c r="I14" i="5"/>
  <c r="E14" i="5"/>
  <c r="K14" i="5" s="1"/>
  <c r="E13" i="5"/>
  <c r="K13" i="5" s="1"/>
  <c r="P12" i="5"/>
  <c r="N12" i="5"/>
  <c r="L12" i="5"/>
  <c r="J12" i="5"/>
  <c r="H12" i="5"/>
  <c r="F12" i="5"/>
  <c r="F11" i="5" s="1"/>
  <c r="D12" i="5"/>
  <c r="D11" i="5" s="1"/>
  <c r="O24" i="5" l="1"/>
  <c r="K27" i="5"/>
  <c r="M23" i="5"/>
  <c r="M25" i="5"/>
  <c r="I13" i="5"/>
  <c r="O25" i="5"/>
  <c r="M14" i="5"/>
  <c r="O13" i="5"/>
  <c r="M21" i="5"/>
  <c r="Q14" i="5"/>
  <c r="O22" i="5"/>
  <c r="G12" i="5"/>
  <c r="G11" i="5" s="1"/>
  <c r="M13" i="5"/>
  <c r="O21" i="5"/>
  <c r="M24" i="5"/>
  <c r="Q13" i="5"/>
  <c r="O14" i="5"/>
  <c r="M22" i="5"/>
  <c r="O23" i="5"/>
  <c r="Q20" i="5"/>
  <c r="K26" i="5"/>
  <c r="M18" i="5"/>
  <c r="M19" i="5"/>
  <c r="I22" i="5"/>
  <c r="Q22" i="5"/>
  <c r="I23" i="5"/>
  <c r="Q23" i="5"/>
  <c r="I24" i="5"/>
  <c r="Q24" i="5"/>
  <c r="I25" i="5"/>
  <c r="Q25" i="5"/>
  <c r="M26" i="5"/>
  <c r="K19" i="5"/>
  <c r="O18" i="5"/>
  <c r="O19" i="5"/>
  <c r="O26" i="5"/>
  <c r="K18" i="5"/>
  <c r="E12" i="5"/>
  <c r="K12" i="5" s="1"/>
  <c r="I18" i="5"/>
  <c r="I19" i="5"/>
  <c r="I26" i="5"/>
  <c r="Q12" i="5" l="1"/>
  <c r="O12" i="5"/>
  <c r="M12" i="5"/>
  <c r="I12" i="5"/>
  <c r="E11" i="5"/>
  <c r="G8" i="4" l="1"/>
  <c r="F8" i="4"/>
  <c r="O9" i="4" l="1"/>
  <c r="O8" i="4" s="1"/>
  <c r="L22" i="4"/>
  <c r="L8" i="4" s="1"/>
</calcChain>
</file>

<file path=xl/sharedStrings.xml><?xml version="1.0" encoding="utf-8"?>
<sst xmlns="http://schemas.openxmlformats.org/spreadsheetml/2006/main" count="149" uniqueCount="112">
  <si>
    <t>STT</t>
  </si>
  <si>
    <t>Nội dung/dự án</t>
  </si>
  <si>
    <t>Ghi chú</t>
  </si>
  <si>
    <t>Tổng số</t>
  </si>
  <si>
    <t>Kinh phí chuyển nguồn</t>
  </si>
  <si>
    <t>Kinh phí giao năm 2025</t>
  </si>
  <si>
    <t>*</t>
  </si>
  <si>
    <t>Dự án 1: Giải quyết tình trạng thiếu đất ở, nhà ở, đất sản xuất, nước sinh hoạt</t>
  </si>
  <si>
    <t>-</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</si>
  <si>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</si>
  <si>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</si>
  <si>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Nội dung số 02: Hỗ trợ phát triển vùng trồng dược liệu quý</t>
  </si>
  <si>
    <t>Nội dung số 03: Thúc đẩy khởi sự kinh doanh, khởi nghiệp và thu hút đầu tư vùng đồng bào dân tộc thiểu số và miền núi.</t>
  </si>
  <si>
    <t>Dự án 4: Đầu tư cơ sở hạ tầng thiết yếu, phục vụ sản xuất, đời sống trong vùng đồng bào DTTS&amp;MN và các đơn vị sự nghiệp công lập của lĩnh vực dân tộc</t>
  </si>
  <si>
    <t>Dự án 5: Phát triển giáo dục đào tạo nâng cao chất lượng nguồn nhân lực</t>
  </si>
  <si>
    <t>Tiểu dự án 2: Bồi dưỡng kiến thức dân tộc; đào tạo dự bị đại học, đại học và sau đại học đáp ứng nhu cầu nhân lực cho vùng đồng bào DTTS&amp;MN</t>
  </si>
  <si>
    <t>Tiểu dự án 3: Dự án phát triển giáo dục nghề nghiệp và giải quyết việc làm cho người lao động vùng DTTS&amp;MN</t>
  </si>
  <si>
    <t>Tiểu dự án 4: Đào tạo nâng cao năng lực cho cộng đồng và cán bộ triển khai Chương trình ở các cấp.</t>
  </si>
  <si>
    <t>Dự án 6: Bảo tồn, phát huy giá trị văn hóa truyền thống tốt đẹp của các dân tộc thiểu số gắn với phát triển du lịch</t>
  </si>
  <si>
    <t>Dự án 7: Chăm sóc sức khỏe nhân dân, nâng cao thể trạng, tầm vóc người dân tộc thiểu số; phòng chống suy dinh dưỡng trẻ em</t>
  </si>
  <si>
    <t>Dự án 8: Thực hiện bình đẳng giới và giải quyết những vấn đề cấp thiết đối với phụ nữ và trẻ em</t>
  </si>
  <si>
    <t>Dự án 9: Đầu tư phát triển nhóm dân tộc thiểu số rất ít người và nhóm dân tộc còn nhiều khó khăn</t>
  </si>
  <si>
    <t>Tiểu dự án 1: Đầu tư phát triển kinh tế - xã hội các dân tộc còn gặp nhiều khó khăn, dân tộc có khó khăn đặc thù</t>
  </si>
  <si>
    <t>Tiểu dự án 2: Giảm thiểu tình trạng tảo hôn và hôn nhân cận huyết thống trong vùng đồng bào DTTS&amp;MN</t>
  </si>
  <si>
    <t>Dự án 10: Truyền thông, tuyên truyền, vận động trong vùng đồng bào DTTS&amp;MN. Kiểm tra, giám sát đánh giá việc tổ chức thực hiện Chương trình</t>
  </si>
  <si>
    <t>Tiểu dự án 2: Ứng dụng công nghệ thông tin hỗ trợ phát triển kinh tế - xã hội và đảm bảo an ninh trật tự vùng đồng bào DTTS&amp;MN</t>
  </si>
  <si>
    <t>Tiểu dự án 3: Kiểm tra, giám sát, đánh giá, đào tạo, tập huấn tổ chức thực hiện Chương trình.</t>
  </si>
  <si>
    <t>TỔNG CỘNG</t>
  </si>
  <si>
    <t>Tiểu dự án 1: Phát triển kinh tế nông, lâm nghiệp bền vững gắn với bảo vệ rừng và nâng cao thu nhập cho người dân (Nội dung trồng rừng + Bảo vệ rừng)</t>
  </si>
  <si>
    <t>Trường PTDTBT TH số 1 xã Lùng Thẩn</t>
  </si>
  <si>
    <t>Trường PTDTBT TH số 2 xã Lùng Thẩn</t>
  </si>
  <si>
    <t>Trường PTDTBT THCS số 1 xã Lùng Thẩn</t>
  </si>
  <si>
    <t>Trường PTDTBT THCS số 2 xã Lùng Thẩn</t>
  </si>
  <si>
    <t>Kết quả giải ngân đến thời điểm báo cáo (Lũy kế)</t>
  </si>
  <si>
    <t>Ước giải ngân đến 31/12/2025 
(Lũy kế)</t>
  </si>
  <si>
    <t>Ước giải ngân đến 31/01/2026 
(Lũy kế)</t>
  </si>
  <si>
    <t>Dự kiến Kinh phí đề nghị trả NSNN</t>
  </si>
  <si>
    <t>PHỤ LỤC I</t>
  </si>
  <si>
    <t xml:space="preserve">ĐVT: triệu đồng </t>
  </si>
  <si>
    <t>Kế hoạch vốn NSTW CTMTQG năm 2025</t>
  </si>
  <si>
    <t>Trong đó</t>
  </si>
  <si>
    <t>Vốn kéo dài sang năm 2025</t>
  </si>
  <si>
    <t>Đường Xà Ván, xã Tả Văn Chư</t>
  </si>
  <si>
    <t>Đường Lả Dì Thàng đi xã Bản Phố, xã Tả Văn Chư</t>
  </si>
  <si>
    <t>Đường Cầu treo - Pờ Chồ 3, xã Lùng Phình</t>
  </si>
  <si>
    <t>Đường Tả Van Chư thượng, xã Tả Van Chư</t>
  </si>
  <si>
    <t>Đường Pù Chù Ván khu sản xuất, xã Tả Van Chư</t>
  </si>
  <si>
    <t>Đường Nàng Cảng 2 - Seng Sui, xã Lùng Thẩn</t>
  </si>
  <si>
    <t>Đường từ QL4 - thôn lênh Sui Thàng, xã Lùng Thẩn</t>
  </si>
  <si>
    <t>Đường khu sản xuất thôn Sín Chải, xã Tả Văn Chư</t>
  </si>
  <si>
    <t>Cộng</t>
  </si>
  <si>
    <t>PHỤ LỤC II</t>
  </si>
  <si>
    <t>Danh mục dự án</t>
  </si>
  <si>
    <t>Luỹ kế vốn NSNN hằng năm đã bố trí GĐ 2021-2025 đến nay</t>
  </si>
  <si>
    <t>Số vốn</t>
  </si>
  <si>
    <t xml:space="preserve">Đường  Tiểu học  -Nhà Ông Hàm </t>
  </si>
  <si>
    <t xml:space="preserve">Đường  ngã 3 nhà văn hóa thôn Dì Thào Ván </t>
  </si>
  <si>
    <t>Đường liên xã từ thôn Sín Chải xã Tả Văn Chư huyện Bắc Hà đến thôn Cán Cấu xã Cán Cấu huyện Si Ma Cai, xã Tả Văn Chư</t>
  </si>
  <si>
    <t xml:space="preserve">Đường Dì Thào Ván - Túng Súng </t>
  </si>
  <si>
    <t xml:space="preserve">Đường Pả Chư Tỷ  - Quán Hóa </t>
  </si>
  <si>
    <t>Đường Lùng Sui - Lùng Cải (Bắc Hà) xã Lùng Sui, xã Lùng Thẩn</t>
  </si>
  <si>
    <t>Đường nội đồng thôn Chính Chư Phìn 2 xã Lử Thẩn, xã Lùng Thẩn</t>
  </si>
  <si>
    <t>Lũy kế giải ngân hết tháng 9/2025</t>
  </si>
  <si>
    <t>Lũy kế giải ngân hết tháng 10/2025</t>
  </si>
  <si>
    <t>Lũy kế giải ngân hết tháng 11/2025</t>
  </si>
  <si>
    <t>Lũy kế giải ngân hết tháng 12/2025</t>
  </si>
  <si>
    <t>Lũy kế giải ngân hết tháng 31/01/2026</t>
  </si>
  <si>
    <t>Trong đó NSTW  CTMTQG</t>
  </si>
  <si>
    <t>Tỷ lệ giải ngân (%)</t>
  </si>
  <si>
    <t>Vốn giao  năm 2025</t>
  </si>
  <si>
    <t>TỔNG SỐ</t>
  </si>
  <si>
    <t>TỔNG</t>
  </si>
  <si>
    <t xml:space="preserve">BIỂU TỔNG HỢP TIẾN ĐỘ GIẢI NGÂN NGUỒN VỐN ĐẦU TƯ THỰC HIỆN HƯƠNG TRÌNH MTQG PHÁT TRIỂN KT-XH </t>
  </si>
  <si>
    <t>BIỂU TỔNG HỢP TIẾN ĐỘ GIẢI NGÂN NGUỒN VỐN SỰ NGHIỆP THỰC HIỆN CHƯƠNG TRÌNH MỤC TIÊU QUỐC GIA PHÁT TRIỂN KT-XH</t>
  </si>
  <si>
    <t>1.1</t>
  </si>
  <si>
    <t>1.2</t>
  </si>
  <si>
    <t>3.1</t>
  </si>
  <si>
    <t>3.2</t>
  </si>
  <si>
    <t>Nội dung số 01: Hỗ trợ phát triển sản xuất cộng đồng</t>
  </si>
  <si>
    <t>4.1</t>
  </si>
  <si>
    <t>Tiểu dự án 1: Đầu tư cơ sở hạ tầng thiết yếu, phục vụ sản xuất, đời sống trong vùng đồng bào DTTS&amp;MN (duy tu bảo dưỡng công trình)</t>
  </si>
  <si>
    <t>4.2</t>
  </si>
  <si>
    <t>Mua sắm trang thiết bị trạm y tế xã</t>
  </si>
  <si>
    <t>5.1</t>
  </si>
  <si>
    <t>Mua sắm trang thiết bị cho các trường PTDTNT, Trường PTDTBT</t>
  </si>
  <si>
    <t>Trường PTDTBT TH&amp;THCS Tả Văn Chư</t>
  </si>
  <si>
    <t>Trường PTDTBT Tiểu học Lùng Phình 1</t>
  </si>
  <si>
    <t>PTDTBT Tiểu học Lùng Phình 2</t>
  </si>
  <si>
    <t>5.2</t>
  </si>
  <si>
    <t>5.3</t>
  </si>
  <si>
    <t>5.4</t>
  </si>
  <si>
    <t>1.3</t>
  </si>
  <si>
    <t>1</t>
  </si>
  <si>
    <t>Nội dung : Hỗ trợ chuyển đổi nghề</t>
  </si>
  <si>
    <t>Nội dung: Hỗ trợ nước phân tán</t>
  </si>
  <si>
    <t>2</t>
  </si>
  <si>
    <t>3</t>
  </si>
  <si>
    <t>4</t>
  </si>
  <si>
    <t>5</t>
  </si>
  <si>
    <t>6</t>
  </si>
  <si>
    <t>7</t>
  </si>
  <si>
    <t>8</t>
  </si>
  <si>
    <t>9</t>
  </si>
  <si>
    <t>10</t>
  </si>
  <si>
    <r>
      <rPr>
        <b/>
        <i/>
        <sz val="8"/>
        <rFont val="Times New Roman"/>
        <family val="1"/>
      </rPr>
      <t>Tiểu dự án 2: Hỗ trợ phát triển sản xuất theo chuỗi giá trị, vùng trồng dược liệu quý, thúc đẩy khởi sự kinh doanh, khởi nghiệp và thu hút đầu tư vùng đồng bào
dân tộc thiểu số và miền núi</t>
    </r>
  </si>
  <si>
    <r>
      <rPr>
        <b/>
        <i/>
        <sz val="8"/>
        <rFont val="Times New Roman"/>
        <family val="1"/>
      </rPr>
      <t>Tiểu dự án 1: Đổi mới hoạt động, củng cố phát triển các trường PTDT nội trú, trường PTDT bán trú, trường phổ thông có học sinh ở bán trú và xóa mù chữ cho người
dân vùng đồng bào DTTS</t>
    </r>
  </si>
  <si>
    <t>Tiểu dự án 1: Biểu dương, tôn vinh điển hình tiên tiến, phát huy vai trò của người có uy tín; phổ biến, giáo dục pháp luật, trợ giúp pháp lý và tuyên truyền, vận động đồng bào</t>
  </si>
  <si>
    <t>Dự toán đã giao sau điều chỉnh
(bao gồm cả số đã quyết toán 6 tháng xã cũ+ huyện)</t>
  </si>
  <si>
    <t>VÙNG ĐBDTTS&amp;MN THÁNG 10 NĂM 2025 TRÊN ĐỊA BÀN XÃ LÙNG PHÌNH</t>
  </si>
  <si>
    <t xml:space="preserve"> VÙNG ĐỒNG BÀO DTTS&amp;MN THÁNG 11 NĂM 2025 TRÊN ĐỊA BÀN XÃ LÙNG PHÌNH</t>
  </si>
  <si>
    <t>(Kèm theo Báo cáo số    -BC/BCĐCTMT  ngày     /11/2025 của BCĐ xã Lùng Phình)</t>
  </si>
  <si>
    <t>(Kèm theo Báo cáo số   … -BC/BCĐMTQG   ngày     /11/2025 của BCĐ xã Lùng Phình)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</si>
</sst>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 _€_-;\-* #,##0.00\ _€_-;_-* &quot;-&quot;??\ _€_-;_-@_-"/>
    <numFmt numFmtId="166" formatCode="_-* #.##0.00_-;\-* #.##0.00_-;_-* &quot;-&quot;??_-;_-@_-"/>
    <numFmt numFmtId="167" formatCode="_-* #,##0_-;\-* #,##0_-;_-* &quot;-&quot;??_-;_-@_-"/>
    <numFmt numFmtId="168" formatCode="_-* #.##0.00\ _₫_-;\-* #.##0.00\ _₫_-;_-* &quot;-&quot;??\ _₫_-;_-@_-"/>
    <numFmt numFmtId="169" formatCode="0.0%"/>
  </numFmts>
  <fonts count="29" x14ac:knownFonts="1">
    <font>
      <sz val="10"/>
      <color rgb="FF000000"/>
      <name val="Arial"/>
      <scheme val="minor"/>
    </font>
    <font>
      <sz val="11"/>
      <color theme="1"/>
      <name val="Arial"/>
      <family val="2"/>
      <scheme val="minor"/>
    </font>
    <font>
      <sz val="11"/>
      <color theme="1"/>
      <name val="Arial"/>
      <family val="2"/>
      <scheme val="minor"/>
    </font>
    <font>
      <sz val="10"/>
      <color rgb="FF000000"/>
      <name val="Arial"/>
      <scheme val="minor"/>
    </font>
    <font>
      <b/>
      <sz val="12"/>
      <color rgb="FF000000"/>
      <name val="Times New Roman"/>
      <family val="1"/>
    </font>
    <font>
      <sz val="10"/>
      <color rgb="FF000000"/>
      <name val="Arial"/>
      <family val="2"/>
      <scheme val="minor"/>
    </font>
    <font>
      <sz val="10"/>
      <color rgb="FF000000"/>
      <name val="Times New Roman"/>
      <family val="1"/>
    </font>
    <font>
      <b/>
      <sz val="14"/>
      <color rgb="FF000000"/>
      <name val="Times New Roman"/>
      <family val="1"/>
    </font>
    <font>
      <sz val="12"/>
      <name val="Times New Roman"/>
      <family val="1"/>
    </font>
    <font>
      <b/>
      <sz val="12"/>
      <name val="Times New Roman"/>
      <family val="1"/>
    </font>
    <font>
      <i/>
      <sz val="14"/>
      <color theme="1"/>
      <name val="Times New Roman"/>
      <family val="1"/>
    </font>
    <font>
      <i/>
      <sz val="12"/>
      <name val="Times New Roman"/>
      <family val="1"/>
    </font>
    <font>
      <sz val="10"/>
      <name val="Arial"/>
      <family val="2"/>
    </font>
    <font>
      <sz val="12"/>
      <color rgb="FF000000"/>
      <name val="Arial"/>
      <family val="2"/>
      <scheme val="minor"/>
    </font>
    <font>
      <i/>
      <sz val="10"/>
      <color rgb="FF000000"/>
      <name val="Arial"/>
      <family val="2"/>
      <scheme val="minor"/>
    </font>
    <font>
      <b/>
      <sz val="10"/>
      <color rgb="FF000000"/>
      <name val="Arial"/>
      <family val="2"/>
      <scheme val="minor"/>
    </font>
    <font>
      <b/>
      <sz val="8"/>
      <color rgb="FF000000"/>
      <name val="Times New Roman"/>
      <family val="1"/>
    </font>
    <font>
      <i/>
      <sz val="8"/>
      <color rgb="FF000000"/>
      <name val="Times New Roman"/>
      <family val="1"/>
    </font>
    <font>
      <i/>
      <sz val="8"/>
      <color theme="1"/>
      <name val="Times New Roman"/>
      <family val="1"/>
    </font>
    <font>
      <i/>
      <sz val="8"/>
      <name val="Times New Roman"/>
      <family val="1"/>
    </font>
    <font>
      <sz val="8"/>
      <color rgb="FF000000"/>
      <name val="Times New Roman"/>
      <family val="1"/>
    </font>
    <font>
      <b/>
      <sz val="8"/>
      <name val="Times New Roman"/>
      <family val="1"/>
    </font>
    <font>
      <b/>
      <i/>
      <sz val="8"/>
      <name val="Times New Roman"/>
      <family val="1"/>
    </font>
    <font>
      <b/>
      <i/>
      <sz val="8"/>
      <color rgb="FF000000"/>
      <name val="Times New Roman"/>
      <family val="1"/>
    </font>
    <font>
      <b/>
      <sz val="8"/>
      <color theme="1"/>
      <name val="Times New Roman"/>
      <family val="1"/>
    </font>
    <font>
      <b/>
      <i/>
      <sz val="8"/>
      <color theme="1"/>
      <name val="Times New Roman"/>
      <family val="1"/>
    </font>
    <font>
      <sz val="8"/>
      <color theme="1"/>
      <name val="Arial"/>
      <family val="2"/>
      <scheme val="minor"/>
    </font>
    <font>
      <sz val="8"/>
      <color theme="1"/>
      <name val="Times New Roman"/>
      <family val="1"/>
    </font>
    <font>
      <sz val="10"/>
      <color theme="1"/>
      <name val="Arial"/>
      <family val="2"/>
      <scheme val="minor"/>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165" fontId="3" fillId="0" borderId="0" applyFont="0" applyFill="0" applyBorder="0" applyAlignment="0" applyProtection="0"/>
    <xf numFmtId="0" fontId="8" fillId="0" borderId="0"/>
    <xf numFmtId="0" fontId="8" fillId="0" borderId="0"/>
    <xf numFmtId="166" fontId="2" fillId="0" borderId="0" applyFont="0" applyFill="0" applyBorder="0" applyAlignment="0" applyProtection="0"/>
    <xf numFmtId="0" fontId="2" fillId="0" borderId="0"/>
    <xf numFmtId="168" fontId="12" fillId="0" borderId="0" applyFont="0" applyFill="0" applyBorder="0" applyAlignment="0" applyProtection="0"/>
    <xf numFmtId="0" fontId="1" fillId="0" borderId="0"/>
    <xf numFmtId="164" fontId="1" fillId="0" borderId="0" applyFont="0" applyFill="0" applyBorder="0" applyAlignment="0" applyProtection="0"/>
  </cellStyleXfs>
  <cellXfs count="102">
    <xf numFmtId="0" fontId="0" fillId="0" borderId="0" xfId="0"/>
    <xf numFmtId="0" fontId="5" fillId="0" borderId="0" xfId="0" applyFont="1"/>
    <xf numFmtId="0" fontId="6" fillId="0" borderId="0" xfId="0" applyFont="1"/>
    <xf numFmtId="0" fontId="7" fillId="0" borderId="0" xfId="0" applyFont="1"/>
    <xf numFmtId="0" fontId="0" fillId="0" borderId="0" xfId="0" applyAlignment="1">
      <alignment horizontal="left" vertical="top"/>
    </xf>
    <xf numFmtId="0" fontId="10" fillId="2" borderId="0" xfId="3" applyFont="1" applyFill="1" applyAlignment="1">
      <alignment horizontal="center" vertical="center" wrapText="1"/>
    </xf>
    <xf numFmtId="49" fontId="10" fillId="2" borderId="0" xfId="3" applyNumberFormat="1" applyFont="1" applyFill="1" applyAlignment="1">
      <alignment horizontal="center" vertical="center" wrapText="1"/>
    </xf>
    <xf numFmtId="0" fontId="0" fillId="0" borderId="0" xfId="0" applyAlignment="1">
      <alignment vertical="center"/>
    </xf>
    <xf numFmtId="0" fontId="8" fillId="2" borderId="0" xfId="5" applyFont="1" applyFill="1" applyAlignment="1">
      <alignment horizontal="center" vertical="center" wrapText="1"/>
    </xf>
    <xf numFmtId="0" fontId="8" fillId="2" borderId="0" xfId="5" applyFont="1" applyFill="1" applyAlignment="1">
      <alignment vertical="center" wrapText="1"/>
    </xf>
    <xf numFmtId="3" fontId="9" fillId="2" borderId="1" xfId="5" applyNumberFormat="1" applyFont="1" applyFill="1" applyBorder="1" applyAlignment="1">
      <alignment horizontal="center" vertical="center" wrapText="1"/>
    </xf>
    <xf numFmtId="3" fontId="9" fillId="2" borderId="1" xfId="5" applyNumberFormat="1" applyFont="1" applyFill="1" applyBorder="1" applyAlignment="1">
      <alignment horizontal="right" vertical="center" wrapText="1"/>
    </xf>
    <xf numFmtId="0" fontId="9" fillId="2" borderId="0" xfId="5" applyFont="1" applyFill="1" applyAlignment="1">
      <alignment vertical="center" wrapText="1"/>
    </xf>
    <xf numFmtId="9" fontId="9" fillId="2" borderId="1" xfId="5" applyNumberFormat="1" applyFont="1" applyFill="1" applyBorder="1" applyAlignment="1">
      <alignment horizontal="right" vertical="center" wrapText="1"/>
    </xf>
    <xf numFmtId="167" fontId="9" fillId="2" borderId="1" xfId="1" applyNumberFormat="1" applyFont="1" applyFill="1" applyBorder="1" applyAlignment="1">
      <alignment horizontal="right" vertical="center" wrapText="1"/>
    </xf>
    <xf numFmtId="9" fontId="9" fillId="2" borderId="1" xfId="1" applyNumberFormat="1" applyFont="1" applyFill="1" applyBorder="1" applyAlignment="1">
      <alignment horizontal="right" vertical="center" wrapText="1"/>
    </xf>
    <xf numFmtId="3" fontId="9" fillId="2" borderId="0" xfId="5" applyNumberFormat="1" applyFont="1" applyFill="1" applyAlignment="1">
      <alignment vertical="center" wrapText="1"/>
    </xf>
    <xf numFmtId="37" fontId="11" fillId="2" borderId="0" xfId="5" applyNumberFormat="1" applyFont="1" applyFill="1" applyAlignment="1">
      <alignment horizontal="center" vertical="center" wrapText="1"/>
    </xf>
    <xf numFmtId="0" fontId="8" fillId="2" borderId="1" xfId="5" applyFont="1" applyFill="1" applyBorder="1" applyAlignment="1">
      <alignment horizontal="center" vertical="center" wrapText="1"/>
    </xf>
    <xf numFmtId="0" fontId="8" fillId="2" borderId="1" xfId="5" applyFont="1" applyFill="1" applyBorder="1" applyAlignment="1">
      <alignment horizontal="justify" vertical="center" wrapText="1"/>
    </xf>
    <xf numFmtId="3" fontId="8" fillId="2" borderId="1" xfId="5" applyNumberFormat="1" applyFont="1" applyFill="1" applyBorder="1" applyAlignment="1">
      <alignment horizontal="right" vertical="center" wrapText="1"/>
    </xf>
    <xf numFmtId="3" fontId="8" fillId="2" borderId="1" xfId="6" applyNumberFormat="1" applyFont="1" applyFill="1" applyBorder="1" applyAlignment="1">
      <alignment horizontal="right" vertical="center" wrapText="1"/>
    </xf>
    <xf numFmtId="1" fontId="8" fillId="2" borderId="1" xfId="5" applyNumberFormat="1" applyFont="1" applyFill="1" applyBorder="1" applyAlignment="1">
      <alignment horizontal="right" vertical="center" wrapText="1"/>
    </xf>
    <xf numFmtId="9" fontId="8" fillId="2" borderId="1" xfId="5" applyNumberFormat="1" applyFont="1" applyFill="1" applyBorder="1" applyAlignment="1">
      <alignment horizontal="right" vertical="center" wrapText="1"/>
    </xf>
    <xf numFmtId="3" fontId="8" fillId="2" borderId="1" xfId="5" applyNumberFormat="1" applyFont="1" applyFill="1" applyBorder="1" applyAlignment="1">
      <alignment horizontal="center" vertical="center" wrapText="1"/>
    </xf>
    <xf numFmtId="2" fontId="8" fillId="2" borderId="1" xfId="5" applyNumberFormat="1" applyFont="1" applyFill="1" applyBorder="1" applyAlignment="1">
      <alignment horizontal="right" vertical="center" wrapText="1"/>
    </xf>
    <xf numFmtId="169" fontId="8" fillId="2" borderId="1" xfId="5" applyNumberFormat="1" applyFont="1" applyFill="1" applyBorder="1" applyAlignment="1">
      <alignment horizontal="right" vertical="center" wrapText="1"/>
    </xf>
    <xf numFmtId="167" fontId="8" fillId="2" borderId="1" xfId="1" applyNumberFormat="1" applyFont="1" applyFill="1" applyBorder="1" applyAlignment="1">
      <alignment horizontal="right" vertical="center" wrapText="1"/>
    </xf>
    <xf numFmtId="10" fontId="8" fillId="2" borderId="1" xfId="5" applyNumberFormat="1" applyFont="1" applyFill="1" applyBorder="1" applyAlignment="1">
      <alignment horizontal="right" vertical="center" wrapText="1"/>
    </xf>
    <xf numFmtId="9" fontId="8" fillId="2" borderId="1" xfId="1" applyNumberFormat="1" applyFont="1" applyFill="1" applyBorder="1" applyAlignment="1">
      <alignment horizontal="right" vertical="center" wrapText="1"/>
    </xf>
    <xf numFmtId="3" fontId="8" fillId="2" borderId="1" xfId="5" applyNumberFormat="1" applyFont="1" applyFill="1" applyBorder="1" applyAlignment="1">
      <alignment horizontal="justify" vertical="center" wrapText="1"/>
    </xf>
    <xf numFmtId="0" fontId="13" fillId="0" borderId="0" xfId="0" applyFont="1"/>
    <xf numFmtId="0" fontId="5"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49" fontId="18" fillId="2" borderId="2" xfId="3" applyNumberFormat="1" applyFont="1" applyFill="1" applyBorder="1" applyAlignment="1">
      <alignment horizontal="center" vertical="center" wrapText="1"/>
    </xf>
    <xf numFmtId="0" fontId="18" fillId="2" borderId="2" xfId="3" applyFont="1" applyFill="1" applyBorder="1" applyAlignment="1">
      <alignment horizontal="center" vertical="center" wrapText="1"/>
    </xf>
    <xf numFmtId="0" fontId="20" fillId="0" borderId="2" xfId="0" applyFont="1" applyBorder="1" applyAlignment="1">
      <alignment horizontal="left" vertical="top"/>
    </xf>
    <xf numFmtId="0" fontId="16" fillId="0" borderId="1" xfId="0" applyFont="1" applyBorder="1" applyAlignment="1">
      <alignment horizontal="center" vertical="center" wrapText="1"/>
    </xf>
    <xf numFmtId="3" fontId="16" fillId="0" borderId="1" xfId="0" applyNumberFormat="1" applyFont="1" applyBorder="1" applyAlignment="1">
      <alignment horizontal="right" vertical="center" wrapText="1"/>
    </xf>
    <xf numFmtId="3" fontId="20" fillId="0" borderId="1" xfId="0" applyNumberFormat="1" applyFont="1" applyBorder="1" applyAlignment="1">
      <alignment vertical="center" wrapText="1"/>
    </xf>
    <xf numFmtId="0" fontId="21" fillId="3" borderId="13" xfId="0" applyFont="1" applyFill="1" applyBorder="1" applyAlignment="1">
      <alignment horizontal="center" vertical="center" wrapText="1"/>
    </xf>
    <xf numFmtId="0" fontId="21" fillId="3" borderId="13" xfId="0" applyFont="1" applyFill="1" applyBorder="1" applyAlignment="1">
      <alignment horizontal="left" vertical="center" wrapText="1"/>
    </xf>
    <xf numFmtId="3" fontId="16" fillId="3" borderId="13" xfId="0" applyNumberFormat="1" applyFont="1" applyFill="1" applyBorder="1" applyAlignment="1">
      <alignment horizontal="right" vertical="center" shrinkToFit="1"/>
    </xf>
    <xf numFmtId="0" fontId="22" fillId="0" borderId="13"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3" xfId="0" applyFont="1" applyBorder="1" applyAlignment="1">
      <alignment horizontal="right" vertical="center" wrapText="1"/>
    </xf>
    <xf numFmtId="3" fontId="17" fillId="0" borderId="1" xfId="0" applyNumberFormat="1" applyFont="1" applyBorder="1" applyAlignment="1">
      <alignment vertical="center" wrapText="1"/>
    </xf>
    <xf numFmtId="3" fontId="23" fillId="0" borderId="13" xfId="0" applyNumberFormat="1" applyFont="1" applyBorder="1" applyAlignment="1">
      <alignment horizontal="right" vertical="center" shrinkToFit="1"/>
    </xf>
    <xf numFmtId="3" fontId="17" fillId="0" borderId="1" xfId="0" applyNumberFormat="1" applyFont="1" applyBorder="1" applyAlignment="1">
      <alignment horizontal="right" vertical="center" wrapText="1"/>
    </xf>
    <xf numFmtId="0" fontId="21" fillId="3" borderId="13" xfId="0" applyFont="1" applyFill="1" applyBorder="1" applyAlignment="1">
      <alignment horizontal="right" vertical="center" wrapText="1"/>
    </xf>
    <xf numFmtId="3" fontId="16" fillId="3" borderId="1" xfId="0" applyNumberFormat="1" applyFont="1" applyFill="1" applyBorder="1" applyAlignment="1">
      <alignment horizontal="right" vertical="center" wrapText="1"/>
    </xf>
    <xf numFmtId="3" fontId="20" fillId="3" borderId="1" xfId="0" applyNumberFormat="1" applyFont="1" applyFill="1" applyBorder="1" applyAlignment="1">
      <alignment vertical="center" wrapText="1"/>
    </xf>
    <xf numFmtId="3" fontId="23" fillId="0" borderId="1" xfId="0" applyNumberFormat="1" applyFont="1" applyBorder="1" applyAlignment="1">
      <alignment horizontal="right" vertical="center" wrapText="1"/>
    </xf>
    <xf numFmtId="0" fontId="17" fillId="0" borderId="13" xfId="0" applyFont="1" applyBorder="1" applyAlignment="1">
      <alignment horizontal="left" vertical="center" wrapText="1"/>
    </xf>
    <xf numFmtId="0" fontId="19" fillId="0" borderId="13" xfId="0" applyFont="1" applyBorder="1" applyAlignment="1">
      <alignment horizontal="right" vertical="center" wrapText="1"/>
    </xf>
    <xf numFmtId="3" fontId="16" fillId="3" borderId="1" xfId="0" applyNumberFormat="1" applyFont="1" applyFill="1" applyBorder="1" applyAlignment="1">
      <alignment vertical="center" wrapText="1"/>
    </xf>
    <xf numFmtId="0" fontId="19" fillId="0" borderId="13" xfId="0" quotePrefix="1" applyFont="1" applyBorder="1" applyAlignment="1">
      <alignment horizontal="center" vertical="center" wrapText="1"/>
    </xf>
    <xf numFmtId="0" fontId="19" fillId="0" borderId="13" xfId="0" applyFont="1" applyBorder="1" applyAlignment="1">
      <alignment horizontal="left" vertical="center" wrapText="1"/>
    </xf>
    <xf numFmtId="3" fontId="17" fillId="0" borderId="13" xfId="0" applyNumberFormat="1" applyFont="1" applyBorder="1" applyAlignment="1">
      <alignment horizontal="right" vertical="center" shrinkToFit="1"/>
    </xf>
    <xf numFmtId="3" fontId="23" fillId="0" borderId="1" xfId="0" applyNumberFormat="1" applyFont="1" applyBorder="1" applyAlignment="1">
      <alignment vertical="center" wrapText="1"/>
    </xf>
    <xf numFmtId="0" fontId="24" fillId="0" borderId="1" xfId="0" applyFont="1" applyBorder="1" applyAlignment="1">
      <alignment horizontal="center" vertical="center" wrapText="1"/>
    </xf>
    <xf numFmtId="3" fontId="24" fillId="0" borderId="1" xfId="0" applyNumberFormat="1" applyFont="1" applyBorder="1" applyAlignment="1">
      <alignment horizontal="right" vertical="center" wrapText="1"/>
    </xf>
    <xf numFmtId="3" fontId="24" fillId="3" borderId="13" xfId="0" applyNumberFormat="1" applyFont="1" applyFill="1" applyBorder="1" applyAlignment="1">
      <alignment horizontal="right" vertical="center" shrinkToFit="1"/>
    </xf>
    <xf numFmtId="3" fontId="18" fillId="0" borderId="1" xfId="0" applyNumberFormat="1" applyFont="1" applyBorder="1" applyAlignment="1">
      <alignment vertical="center" wrapText="1"/>
    </xf>
    <xf numFmtId="3" fontId="18" fillId="0" borderId="1" xfId="0" applyNumberFormat="1" applyFont="1" applyBorder="1" applyAlignment="1">
      <alignment horizontal="right" vertical="center" wrapText="1"/>
    </xf>
    <xf numFmtId="3" fontId="24" fillId="3" borderId="1" xfId="0" applyNumberFormat="1" applyFont="1" applyFill="1" applyBorder="1" applyAlignment="1">
      <alignment horizontal="right" vertical="center" wrapText="1"/>
    </xf>
    <xf numFmtId="3" fontId="25" fillId="0" borderId="1" xfId="0" applyNumberFormat="1" applyFont="1" applyBorder="1" applyAlignment="1">
      <alignment horizontal="right" vertical="center" wrapText="1"/>
    </xf>
    <xf numFmtId="3" fontId="25" fillId="0" borderId="13" xfId="0" applyNumberFormat="1" applyFont="1" applyBorder="1" applyAlignment="1">
      <alignment horizontal="right" vertical="center" shrinkToFit="1"/>
    </xf>
    <xf numFmtId="0" fontId="25" fillId="0" borderId="13" xfId="0" applyFont="1" applyBorder="1" applyAlignment="1">
      <alignment horizontal="right" vertical="center" wrapText="1"/>
    </xf>
    <xf numFmtId="3" fontId="18" fillId="0" borderId="13" xfId="0" applyNumberFormat="1" applyFont="1" applyBorder="1" applyAlignment="1">
      <alignment horizontal="right" vertical="center" shrinkToFit="1"/>
    </xf>
    <xf numFmtId="3" fontId="26" fillId="0" borderId="1" xfId="0" applyNumberFormat="1" applyFont="1" applyBorder="1" applyAlignment="1">
      <alignment vertical="center" wrapText="1"/>
    </xf>
    <xf numFmtId="3" fontId="27" fillId="3" borderId="1" xfId="0" applyNumberFormat="1" applyFont="1" applyFill="1" applyBorder="1" applyAlignment="1">
      <alignment vertical="center" wrapText="1"/>
    </xf>
    <xf numFmtId="3" fontId="24" fillId="3" borderId="1" xfId="0" applyNumberFormat="1" applyFont="1" applyFill="1" applyBorder="1" applyAlignment="1">
      <alignment vertical="center" wrapText="1"/>
    </xf>
    <xf numFmtId="0" fontId="28" fillId="0" borderId="0" xfId="0" applyFont="1"/>
    <xf numFmtId="3" fontId="23" fillId="2" borderId="13" xfId="0" applyNumberFormat="1" applyFont="1" applyFill="1" applyBorder="1" applyAlignment="1">
      <alignment horizontal="right" vertical="center" shrinkToFit="1"/>
    </xf>
    <xf numFmtId="3" fontId="14" fillId="0" borderId="0" xfId="0" applyNumberFormat="1" applyFont="1" applyAlignment="1">
      <alignment vertical="center"/>
    </xf>
    <xf numFmtId="3" fontId="5" fillId="0" borderId="0" xfId="0" applyNumberFormat="1" applyFont="1" applyAlignment="1">
      <alignment vertical="center"/>
    </xf>
    <xf numFmtId="3" fontId="9" fillId="2" borderId="1" xfId="5" applyNumberFormat="1" applyFont="1" applyFill="1" applyBorder="1" applyAlignment="1">
      <alignment horizontal="center" vertical="center" wrapText="1"/>
    </xf>
    <xf numFmtId="0" fontId="4" fillId="0" borderId="0" xfId="0" applyFont="1" applyAlignment="1">
      <alignment horizontal="center"/>
    </xf>
    <xf numFmtId="0" fontId="9" fillId="0" borderId="0" xfId="2" applyFont="1" applyAlignment="1">
      <alignment horizontal="center"/>
    </xf>
    <xf numFmtId="0" fontId="9" fillId="0" borderId="0" xfId="0" applyFont="1" applyAlignment="1">
      <alignment horizontal="center" vertical="center" wrapText="1"/>
    </xf>
    <xf numFmtId="49" fontId="10" fillId="2" borderId="0" xfId="3" applyNumberFormat="1" applyFont="1" applyFill="1" applyAlignment="1">
      <alignment horizontal="center" vertical="center" wrapText="1"/>
    </xf>
    <xf numFmtId="167" fontId="11" fillId="0" borderId="2" xfId="4" applyNumberFormat="1" applyFont="1" applyFill="1" applyBorder="1" applyAlignment="1">
      <alignment horizontal="center" vertical="center"/>
    </xf>
    <xf numFmtId="3" fontId="9" fillId="2" borderId="8" xfId="5"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9" fillId="2" borderId="5" xfId="5" applyNumberFormat="1" applyFont="1" applyFill="1" applyBorder="1" applyAlignment="1">
      <alignment horizontal="center" vertical="center" wrapText="1"/>
    </xf>
    <xf numFmtId="3" fontId="9" fillId="2" borderId="4" xfId="5" applyNumberFormat="1" applyFont="1" applyFill="1" applyBorder="1" applyAlignment="1">
      <alignment horizontal="center" vertical="center" wrapText="1"/>
    </xf>
    <xf numFmtId="3" fontId="9" fillId="2" borderId="6" xfId="5" applyNumberFormat="1" applyFont="1" applyFill="1" applyBorder="1" applyAlignment="1">
      <alignment horizontal="center" vertical="center" wrapText="1"/>
    </xf>
    <xf numFmtId="3" fontId="9" fillId="2" borderId="7" xfId="5" applyNumberFormat="1" applyFont="1" applyFill="1" applyBorder="1" applyAlignment="1">
      <alignment horizontal="center" vertical="center" wrapText="1"/>
    </xf>
    <xf numFmtId="3" fontId="9" fillId="2" borderId="9" xfId="5" applyNumberFormat="1" applyFont="1" applyFill="1" applyBorder="1" applyAlignment="1">
      <alignment horizontal="center" vertical="center" wrapText="1"/>
    </xf>
    <xf numFmtId="3" fontId="9" fillId="2" borderId="10" xfId="5" applyNumberFormat="1" applyFont="1" applyFill="1" applyBorder="1" applyAlignment="1">
      <alignment horizontal="center" vertical="center" wrapText="1"/>
    </xf>
    <xf numFmtId="3" fontId="9" fillId="2" borderId="3" xfId="5" applyNumberFormat="1" applyFont="1" applyFill="1" applyBorder="1" applyAlignment="1">
      <alignment horizontal="center" vertical="center" wrapText="1"/>
    </xf>
    <xf numFmtId="3" fontId="9" fillId="2" borderId="2" xfId="5" applyNumberFormat="1" applyFont="1" applyFill="1" applyBorder="1" applyAlignment="1">
      <alignment horizontal="center" vertical="center" wrapText="1"/>
    </xf>
    <xf numFmtId="3" fontId="9" fillId="2" borderId="11" xfId="5" applyNumberFormat="1" applyFont="1" applyFill="1" applyBorder="1" applyAlignment="1">
      <alignment horizontal="center" vertical="center" wrapText="1"/>
    </xf>
    <xf numFmtId="3" fontId="9" fillId="2" borderId="12" xfId="5"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7" fillId="0" borderId="0" xfId="0" applyFont="1" applyAlignment="1">
      <alignment horizontal="center"/>
    </xf>
    <xf numFmtId="0" fontId="16" fillId="0" borderId="0" xfId="0" applyFont="1" applyAlignment="1">
      <alignment horizontal="center"/>
    </xf>
    <xf numFmtId="167" fontId="19" fillId="0" borderId="2" xfId="4" applyNumberFormat="1" applyFont="1" applyFill="1" applyBorder="1" applyAlignment="1">
      <alignment horizontal="right" vertical="center"/>
    </xf>
  </cellXfs>
  <cellStyles count="9">
    <cellStyle name="Comma" xfId="1" builtinId="3"/>
    <cellStyle name="Comma 2 3" xfId="4" xr:uid="{00000000-0005-0000-0000-000001000000}"/>
    <cellStyle name="Comma 4" xfId="8" xr:uid="{6A054EF4-DB61-42BD-A5DB-1BD64B6C535F}"/>
    <cellStyle name="Comma_bieu sua theo yeu cau" xfId="6" xr:uid="{00000000-0005-0000-0000-000002000000}"/>
    <cellStyle name="Ledger 17 x 11 in 2 2 2 2 2" xfId="3" xr:uid="{00000000-0005-0000-0000-000003000000}"/>
    <cellStyle name="Normal" xfId="0" builtinId="0"/>
    <cellStyle name="Normal 11 2" xfId="2" xr:uid="{00000000-0005-0000-0000-000005000000}"/>
    <cellStyle name="Normal 2 10 6" xfId="5" xr:uid="{00000000-0005-0000-0000-000006000000}"/>
    <cellStyle name="Normal 9" xfId="7" xr:uid="{97411634-9C21-4F4B-8200-FAE598446906}"/>
  </cellStyles>
  <dxfs count="0"/>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7"/>
  <sheetViews>
    <sheetView tabSelected="1" zoomScaleNormal="100" workbookViewId="0">
      <selection activeCell="U12" sqref="U12"/>
    </sheetView>
  </sheetViews>
  <sheetFormatPr defaultRowHeight="12.75" x14ac:dyDescent="0.2"/>
  <cols>
    <col min="1" max="1" width="5.85546875" style="7" customWidth="1"/>
    <col min="2" max="2" width="32.85546875" customWidth="1"/>
    <col min="3" max="3" width="9.28515625" customWidth="1"/>
    <col min="5" max="5" width="8.5703125" customWidth="1"/>
    <col min="6" max="6" width="8.85546875" customWidth="1"/>
    <col min="7" max="7" width="8.28515625" customWidth="1"/>
    <col min="11" max="11" width="8" customWidth="1"/>
    <col min="12" max="12" width="8.140625" customWidth="1"/>
    <col min="17" max="17" width="9.42578125" customWidth="1"/>
    <col min="18" max="18" width="7.5703125" customWidth="1"/>
  </cols>
  <sheetData>
    <row r="1" spans="1:27" ht="15.75" x14ac:dyDescent="0.25">
      <c r="A1" s="79" t="s">
        <v>37</v>
      </c>
      <c r="B1" s="79"/>
      <c r="C1" s="79"/>
      <c r="D1" s="79"/>
      <c r="E1" s="79"/>
      <c r="F1" s="79"/>
      <c r="G1" s="79"/>
      <c r="H1" s="79"/>
      <c r="I1" s="79"/>
      <c r="J1" s="79"/>
      <c r="K1" s="79"/>
      <c r="L1" s="79"/>
      <c r="M1" s="79"/>
      <c r="N1" s="79"/>
      <c r="O1" s="79"/>
      <c r="P1" s="79"/>
      <c r="Q1" s="79"/>
      <c r="R1" s="79"/>
    </row>
    <row r="2" spans="1:27" ht="18.75" customHeight="1" x14ac:dyDescent="0.25">
      <c r="A2" s="80" t="s">
        <v>72</v>
      </c>
      <c r="B2" s="80"/>
      <c r="C2" s="80"/>
      <c r="D2" s="80"/>
      <c r="E2" s="80"/>
      <c r="F2" s="80"/>
      <c r="G2" s="80"/>
      <c r="H2" s="80"/>
      <c r="I2" s="80"/>
      <c r="J2" s="80"/>
      <c r="K2" s="80"/>
      <c r="L2" s="80"/>
      <c r="M2" s="80"/>
      <c r="N2" s="80"/>
      <c r="O2" s="80"/>
      <c r="P2" s="80"/>
      <c r="Q2" s="80"/>
      <c r="R2" s="80"/>
    </row>
    <row r="3" spans="1:27" ht="22.5" customHeight="1" x14ac:dyDescent="0.2">
      <c r="A3" s="81" t="s">
        <v>108</v>
      </c>
      <c r="B3" s="81"/>
      <c r="C3" s="81"/>
      <c r="D3" s="81"/>
      <c r="E3" s="81"/>
      <c r="F3" s="81"/>
      <c r="G3" s="81"/>
      <c r="H3" s="81"/>
      <c r="I3" s="81"/>
      <c r="J3" s="81"/>
      <c r="K3" s="81"/>
      <c r="L3" s="81"/>
      <c r="M3" s="81"/>
      <c r="N3" s="81"/>
      <c r="O3" s="81"/>
      <c r="P3" s="81"/>
      <c r="Q3" s="81"/>
      <c r="R3" s="81"/>
      <c r="S3" s="17"/>
      <c r="T3" s="17"/>
      <c r="U3" s="17"/>
      <c r="V3" s="17"/>
      <c r="W3" s="17"/>
      <c r="X3" s="17"/>
      <c r="Y3" s="17"/>
      <c r="Z3" s="17"/>
      <c r="AA3" s="17"/>
    </row>
    <row r="4" spans="1:27" s="4" customFormat="1" ht="18.75" customHeight="1" x14ac:dyDescent="0.2">
      <c r="A4" s="82" t="s">
        <v>110</v>
      </c>
      <c r="B4" s="82"/>
      <c r="C4" s="82"/>
      <c r="D4" s="82"/>
      <c r="E4" s="82"/>
      <c r="F4" s="82"/>
      <c r="G4" s="82"/>
      <c r="H4" s="82"/>
      <c r="I4" s="82"/>
      <c r="J4" s="82"/>
      <c r="K4" s="82"/>
      <c r="L4" s="82"/>
      <c r="M4" s="82"/>
      <c r="N4" s="82"/>
      <c r="O4" s="82"/>
      <c r="P4" s="82"/>
      <c r="Q4" s="82"/>
      <c r="R4" s="82"/>
    </row>
    <row r="5" spans="1:27" s="4" customFormat="1" ht="18.75" x14ac:dyDescent="0.2">
      <c r="A5" s="6"/>
      <c r="B5" s="5"/>
      <c r="C5" s="5"/>
      <c r="D5" s="5"/>
      <c r="E5" s="5"/>
      <c r="F5" s="5"/>
      <c r="G5" s="5"/>
      <c r="H5" s="5"/>
      <c r="I5" s="83" t="s">
        <v>38</v>
      </c>
      <c r="J5" s="83"/>
      <c r="K5" s="83"/>
      <c r="L5" s="83"/>
      <c r="M5" s="83"/>
      <c r="N5" s="83"/>
      <c r="O5" s="83"/>
      <c r="P5" s="83"/>
      <c r="Q5" s="83"/>
      <c r="R5" s="83"/>
    </row>
    <row r="6" spans="1:27" s="8" customFormat="1" ht="44.25" customHeight="1" x14ac:dyDescent="0.2">
      <c r="A6" s="78" t="s">
        <v>0</v>
      </c>
      <c r="B6" s="78" t="s">
        <v>52</v>
      </c>
      <c r="C6" s="78" t="s">
        <v>53</v>
      </c>
      <c r="D6" s="78"/>
      <c r="E6" s="87" t="s">
        <v>39</v>
      </c>
      <c r="F6" s="93"/>
      <c r="G6" s="88"/>
      <c r="H6" s="87" t="s">
        <v>62</v>
      </c>
      <c r="I6" s="88"/>
      <c r="J6" s="87" t="s">
        <v>63</v>
      </c>
      <c r="K6" s="88"/>
      <c r="L6" s="87" t="s">
        <v>64</v>
      </c>
      <c r="M6" s="88"/>
      <c r="N6" s="87" t="s">
        <v>65</v>
      </c>
      <c r="O6" s="88"/>
      <c r="P6" s="87" t="s">
        <v>66</v>
      </c>
      <c r="Q6" s="88"/>
      <c r="R6" s="78" t="s">
        <v>2</v>
      </c>
    </row>
    <row r="7" spans="1:27" s="9" customFormat="1" ht="21" customHeight="1" x14ac:dyDescent="0.2">
      <c r="A7" s="78"/>
      <c r="B7" s="78"/>
      <c r="C7" s="78"/>
      <c r="D7" s="78"/>
      <c r="E7" s="89"/>
      <c r="F7" s="94"/>
      <c r="G7" s="90"/>
      <c r="H7" s="89"/>
      <c r="I7" s="90"/>
      <c r="J7" s="89"/>
      <c r="K7" s="90"/>
      <c r="L7" s="89"/>
      <c r="M7" s="90"/>
      <c r="N7" s="89"/>
      <c r="O7" s="90"/>
      <c r="P7" s="89"/>
      <c r="Q7" s="90"/>
      <c r="R7" s="78"/>
    </row>
    <row r="8" spans="1:27" s="9" customFormat="1" ht="24" customHeight="1" x14ac:dyDescent="0.2">
      <c r="A8" s="78"/>
      <c r="B8" s="78"/>
      <c r="C8" s="78" t="s">
        <v>3</v>
      </c>
      <c r="D8" s="78" t="s">
        <v>67</v>
      </c>
      <c r="E8" s="84" t="s">
        <v>50</v>
      </c>
      <c r="F8" s="91" t="s">
        <v>40</v>
      </c>
      <c r="G8" s="92"/>
      <c r="H8" s="84" t="s">
        <v>54</v>
      </c>
      <c r="I8" s="84" t="s">
        <v>68</v>
      </c>
      <c r="J8" s="84" t="s">
        <v>54</v>
      </c>
      <c r="K8" s="84" t="s">
        <v>68</v>
      </c>
      <c r="L8" s="84" t="s">
        <v>54</v>
      </c>
      <c r="M8" s="84" t="s">
        <v>68</v>
      </c>
      <c r="N8" s="84" t="s">
        <v>54</v>
      </c>
      <c r="O8" s="84" t="s">
        <v>68</v>
      </c>
      <c r="P8" s="84" t="s">
        <v>54</v>
      </c>
      <c r="Q8" s="84" t="s">
        <v>68</v>
      </c>
      <c r="R8" s="78"/>
    </row>
    <row r="9" spans="1:27" s="9" customFormat="1" ht="24" customHeight="1" x14ac:dyDescent="0.2">
      <c r="A9" s="78"/>
      <c r="B9" s="78"/>
      <c r="C9" s="78"/>
      <c r="D9" s="78"/>
      <c r="E9" s="95"/>
      <c r="F9" s="78" t="s">
        <v>41</v>
      </c>
      <c r="G9" s="78" t="s">
        <v>69</v>
      </c>
      <c r="H9" s="85"/>
      <c r="I9" s="85"/>
      <c r="J9" s="85"/>
      <c r="K9" s="85"/>
      <c r="L9" s="85"/>
      <c r="M9" s="85"/>
      <c r="N9" s="85"/>
      <c r="O9" s="85"/>
      <c r="P9" s="85"/>
      <c r="Q9" s="85"/>
      <c r="R9" s="78"/>
    </row>
    <row r="10" spans="1:27" s="9" customFormat="1" ht="43.5" customHeight="1" x14ac:dyDescent="0.2">
      <c r="A10" s="78"/>
      <c r="B10" s="78"/>
      <c r="C10" s="78"/>
      <c r="D10" s="78"/>
      <c r="E10" s="96"/>
      <c r="F10" s="78"/>
      <c r="G10" s="78"/>
      <c r="H10" s="86"/>
      <c r="I10" s="86"/>
      <c r="J10" s="86"/>
      <c r="K10" s="86"/>
      <c r="L10" s="86"/>
      <c r="M10" s="86"/>
      <c r="N10" s="86"/>
      <c r="O10" s="86"/>
      <c r="P10" s="86"/>
      <c r="Q10" s="86"/>
      <c r="R10" s="78"/>
    </row>
    <row r="11" spans="1:27" s="12" customFormat="1" ht="24" hidden="1" customHeight="1" x14ac:dyDescent="0.2">
      <c r="A11" s="10"/>
      <c r="B11" s="10" t="s">
        <v>70</v>
      </c>
      <c r="C11" s="11">
        <f>C12+C28+C29</f>
        <v>31916.561517000002</v>
      </c>
      <c r="D11" s="11">
        <f>D12+D28+D29</f>
        <v>23327.561517000002</v>
      </c>
      <c r="E11" s="11">
        <f>E12+E28+E29</f>
        <v>8800.4</v>
      </c>
      <c r="F11" s="11">
        <f>F12+F28+F29</f>
        <v>1384.4</v>
      </c>
      <c r="G11" s="11">
        <f>G12+G28+G29</f>
        <v>7416</v>
      </c>
      <c r="H11" s="11"/>
      <c r="I11" s="11"/>
      <c r="J11" s="11"/>
      <c r="K11" s="11"/>
      <c r="L11" s="11"/>
      <c r="M11" s="11"/>
      <c r="N11" s="11"/>
      <c r="O11" s="11"/>
      <c r="P11" s="11"/>
      <c r="Q11" s="11"/>
      <c r="R11" s="10"/>
    </row>
    <row r="12" spans="1:27" s="12" customFormat="1" ht="24.75" customHeight="1" x14ac:dyDescent="0.2">
      <c r="A12" s="78" t="s">
        <v>71</v>
      </c>
      <c r="B12" s="78"/>
      <c r="C12" s="11">
        <f t="shared" ref="C12:H12" si="0">SUM(C13:C27)</f>
        <v>31916.561517000002</v>
      </c>
      <c r="D12" s="11">
        <f t="shared" si="0"/>
        <v>23327.561517000002</v>
      </c>
      <c r="E12" s="11">
        <f t="shared" si="0"/>
        <v>8800.4</v>
      </c>
      <c r="F12" s="11">
        <f t="shared" si="0"/>
        <v>1384.4</v>
      </c>
      <c r="G12" s="11">
        <f t="shared" si="0"/>
        <v>7416</v>
      </c>
      <c r="H12" s="14">
        <f t="shared" si="0"/>
        <v>2546</v>
      </c>
      <c r="I12" s="15">
        <f>H12/E12</f>
        <v>0.28930503158947324</v>
      </c>
      <c r="J12" s="14">
        <f>SUM(J13:J27)</f>
        <v>3146</v>
      </c>
      <c r="K12" s="15">
        <f>J12/E12</f>
        <v>0.35748375073860278</v>
      </c>
      <c r="L12" s="14">
        <f>SUM(L13:L27)</f>
        <v>4198</v>
      </c>
      <c r="M12" s="15">
        <f>L12/E12</f>
        <v>0.47702377164674337</v>
      </c>
      <c r="N12" s="14">
        <f>SUM(N13:N27)</f>
        <v>6232</v>
      </c>
      <c r="O12" s="15">
        <f>N12/E12</f>
        <v>0.70814962956229266</v>
      </c>
      <c r="P12" s="14">
        <f>SUM(P13:P27)</f>
        <v>8800</v>
      </c>
      <c r="Q12" s="13">
        <f>P12/E12</f>
        <v>0.99995454752056734</v>
      </c>
      <c r="R12" s="10"/>
      <c r="S12" s="16"/>
    </row>
    <row r="13" spans="1:27" s="9" customFormat="1" ht="15.75" x14ac:dyDescent="0.2">
      <c r="A13" s="18">
        <v>1</v>
      </c>
      <c r="B13" s="19" t="s">
        <v>42</v>
      </c>
      <c r="C13" s="20">
        <v>1090.5615170000001</v>
      </c>
      <c r="D13" s="21">
        <v>952.56151700000009</v>
      </c>
      <c r="E13" s="20">
        <f t="shared" ref="E13:E27" si="1">F13+G13</f>
        <v>80</v>
      </c>
      <c r="F13" s="20">
        <v>80</v>
      </c>
      <c r="G13" s="20">
        <v>0</v>
      </c>
      <c r="H13" s="22">
        <v>80</v>
      </c>
      <c r="I13" s="23">
        <f>H13/E13</f>
        <v>1</v>
      </c>
      <c r="J13" s="22">
        <v>80</v>
      </c>
      <c r="K13" s="23">
        <f>J13/E13</f>
        <v>1</v>
      </c>
      <c r="L13" s="22">
        <v>80</v>
      </c>
      <c r="M13" s="23">
        <f>L13/E13</f>
        <v>1</v>
      </c>
      <c r="N13" s="22">
        <v>80</v>
      </c>
      <c r="O13" s="23">
        <f>N13/E13</f>
        <v>1</v>
      </c>
      <c r="P13" s="22">
        <v>80</v>
      </c>
      <c r="Q13" s="23">
        <f>P13/E13</f>
        <v>1</v>
      </c>
      <c r="R13" s="24"/>
    </row>
    <row r="14" spans="1:27" s="9" customFormat="1" ht="31.5" x14ac:dyDescent="0.2">
      <c r="A14" s="18">
        <v>2</v>
      </c>
      <c r="B14" s="19" t="s">
        <v>43</v>
      </c>
      <c r="C14" s="20">
        <v>1434</v>
      </c>
      <c r="D14" s="21">
        <v>1434</v>
      </c>
      <c r="E14" s="20">
        <f t="shared" si="1"/>
        <v>153</v>
      </c>
      <c r="F14" s="20">
        <v>153</v>
      </c>
      <c r="G14" s="20">
        <v>0</v>
      </c>
      <c r="H14" s="22">
        <v>46</v>
      </c>
      <c r="I14" s="23">
        <f>H14/F14</f>
        <v>0.30065359477124182</v>
      </c>
      <c r="J14" s="22">
        <v>46</v>
      </c>
      <c r="K14" s="23">
        <f>J14/E14</f>
        <v>0.30065359477124182</v>
      </c>
      <c r="L14" s="22">
        <v>153</v>
      </c>
      <c r="M14" s="23">
        <f>L14/E14</f>
        <v>1</v>
      </c>
      <c r="N14" s="22">
        <v>153</v>
      </c>
      <c r="O14" s="23">
        <f>N14/E14</f>
        <v>1</v>
      </c>
      <c r="P14" s="22">
        <v>153</v>
      </c>
      <c r="Q14" s="23">
        <f>P14/E14</f>
        <v>1</v>
      </c>
      <c r="R14" s="24"/>
    </row>
    <row r="15" spans="1:27" s="9" customFormat="1" ht="31.5" x14ac:dyDescent="0.2">
      <c r="A15" s="18">
        <v>3</v>
      </c>
      <c r="B15" s="19" t="s">
        <v>44</v>
      </c>
      <c r="C15" s="20">
        <v>1979</v>
      </c>
      <c r="D15" s="21">
        <v>1725</v>
      </c>
      <c r="E15" s="20">
        <f t="shared" si="1"/>
        <v>86.4</v>
      </c>
      <c r="F15" s="20">
        <v>86.4</v>
      </c>
      <c r="G15" s="20">
        <v>0</v>
      </c>
      <c r="H15" s="25"/>
      <c r="I15" s="26"/>
      <c r="J15" s="25"/>
      <c r="K15" s="26"/>
      <c r="L15" s="25"/>
      <c r="M15" s="26"/>
      <c r="N15" s="25"/>
      <c r="O15" s="26"/>
      <c r="P15" s="22">
        <v>86</v>
      </c>
      <c r="Q15" s="23">
        <f t="shared" ref="Q15:Q25" si="2">P15/E15</f>
        <v>0.99537037037037035</v>
      </c>
      <c r="R15" s="24"/>
    </row>
    <row r="16" spans="1:27" s="9" customFormat="1" ht="15.75" x14ac:dyDescent="0.2">
      <c r="A16" s="18">
        <v>4</v>
      </c>
      <c r="B16" s="19" t="s">
        <v>55</v>
      </c>
      <c r="C16" s="20">
        <v>1743</v>
      </c>
      <c r="D16" s="21">
        <v>1438</v>
      </c>
      <c r="E16" s="20">
        <f t="shared" si="1"/>
        <v>25</v>
      </c>
      <c r="F16" s="20">
        <v>25</v>
      </c>
      <c r="G16" s="20">
        <v>0</v>
      </c>
      <c r="H16" s="25"/>
      <c r="I16" s="26"/>
      <c r="J16" s="25"/>
      <c r="K16" s="26"/>
      <c r="L16" s="25"/>
      <c r="M16" s="26"/>
      <c r="N16" s="25"/>
      <c r="O16" s="26"/>
      <c r="P16" s="22">
        <v>25</v>
      </c>
      <c r="Q16" s="23">
        <f t="shared" si="2"/>
        <v>1</v>
      </c>
      <c r="R16" s="24"/>
    </row>
    <row r="17" spans="1:19" s="9" customFormat="1" ht="31.5" x14ac:dyDescent="0.2">
      <c r="A17" s="18">
        <v>5</v>
      </c>
      <c r="B17" s="19" t="s">
        <v>56</v>
      </c>
      <c r="C17" s="20">
        <v>2101</v>
      </c>
      <c r="D17" s="21">
        <v>1790</v>
      </c>
      <c r="E17" s="20">
        <f t="shared" si="1"/>
        <v>65</v>
      </c>
      <c r="F17" s="20">
        <v>65</v>
      </c>
      <c r="G17" s="20">
        <v>0</v>
      </c>
      <c r="H17" s="25"/>
      <c r="I17" s="26"/>
      <c r="J17" s="25"/>
      <c r="K17" s="26"/>
      <c r="L17" s="25"/>
      <c r="M17" s="26"/>
      <c r="N17" s="25"/>
      <c r="O17" s="26"/>
      <c r="P17" s="22">
        <v>65</v>
      </c>
      <c r="Q17" s="23">
        <f t="shared" si="2"/>
        <v>1</v>
      </c>
      <c r="R17" s="24"/>
    </row>
    <row r="18" spans="1:19" s="9" customFormat="1" ht="31.5" x14ac:dyDescent="0.2">
      <c r="A18" s="18">
        <v>6</v>
      </c>
      <c r="B18" s="19" t="s">
        <v>45</v>
      </c>
      <c r="C18" s="20">
        <v>2571</v>
      </c>
      <c r="D18" s="20">
        <v>1911</v>
      </c>
      <c r="E18" s="20">
        <f t="shared" si="1"/>
        <v>1461</v>
      </c>
      <c r="F18" s="20">
        <v>450</v>
      </c>
      <c r="G18" s="20">
        <v>1011</v>
      </c>
      <c r="H18" s="22">
        <v>450</v>
      </c>
      <c r="I18" s="23">
        <f>H18/E18</f>
        <v>0.30800821355236141</v>
      </c>
      <c r="J18" s="22">
        <v>550</v>
      </c>
      <c r="K18" s="23">
        <f>J18/E18</f>
        <v>0.37645448323066394</v>
      </c>
      <c r="L18" s="22">
        <v>750</v>
      </c>
      <c r="M18" s="23">
        <f>L18/E18</f>
        <v>0.51334702258726894</v>
      </c>
      <c r="N18" s="27">
        <v>1300</v>
      </c>
      <c r="O18" s="23">
        <f t="shared" ref="O18:O25" si="3">N18/E18</f>
        <v>0.88980150581793294</v>
      </c>
      <c r="P18" s="27">
        <v>1461</v>
      </c>
      <c r="Q18" s="23">
        <f t="shared" si="2"/>
        <v>1</v>
      </c>
      <c r="R18" s="24"/>
      <c r="S18" s="16"/>
    </row>
    <row r="19" spans="1:19" s="9" customFormat="1" ht="31.5" x14ac:dyDescent="0.2">
      <c r="A19" s="18">
        <v>7</v>
      </c>
      <c r="B19" s="19" t="s">
        <v>46</v>
      </c>
      <c r="C19" s="20">
        <v>1272</v>
      </c>
      <c r="D19" s="20">
        <v>727</v>
      </c>
      <c r="E19" s="20">
        <f t="shared" si="1"/>
        <v>177</v>
      </c>
      <c r="F19" s="20"/>
      <c r="G19" s="20">
        <v>177</v>
      </c>
      <c r="H19" s="22">
        <v>177</v>
      </c>
      <c r="I19" s="23">
        <f>H19/E19</f>
        <v>1</v>
      </c>
      <c r="J19" s="22">
        <v>177</v>
      </c>
      <c r="K19" s="23">
        <f>J19/E19</f>
        <v>1</v>
      </c>
      <c r="L19" s="22">
        <v>177</v>
      </c>
      <c r="M19" s="23">
        <f>L19/E19</f>
        <v>1</v>
      </c>
      <c r="N19" s="22">
        <v>177</v>
      </c>
      <c r="O19" s="23">
        <f t="shared" si="3"/>
        <v>1</v>
      </c>
      <c r="P19" s="22">
        <v>177</v>
      </c>
      <c r="Q19" s="23">
        <f t="shared" si="2"/>
        <v>1</v>
      </c>
      <c r="R19" s="24"/>
      <c r="S19" s="16"/>
    </row>
    <row r="20" spans="1:19" s="9" customFormat="1" ht="63" x14ac:dyDescent="0.2">
      <c r="A20" s="18">
        <v>8</v>
      </c>
      <c r="B20" s="19" t="s">
        <v>57</v>
      </c>
      <c r="C20" s="20">
        <v>2161</v>
      </c>
      <c r="D20" s="20">
        <v>1218</v>
      </c>
      <c r="E20" s="20">
        <f t="shared" si="1"/>
        <v>329</v>
      </c>
      <c r="F20" s="20"/>
      <c r="G20" s="20">
        <f>288+41</f>
        <v>329</v>
      </c>
      <c r="H20" s="25"/>
      <c r="I20" s="28"/>
      <c r="J20" s="25"/>
      <c r="K20" s="28"/>
      <c r="L20" s="25"/>
      <c r="M20" s="28"/>
      <c r="N20" s="22">
        <v>329</v>
      </c>
      <c r="O20" s="23">
        <f t="shared" si="3"/>
        <v>1</v>
      </c>
      <c r="P20" s="22">
        <v>329</v>
      </c>
      <c r="Q20" s="23">
        <f t="shared" si="2"/>
        <v>1</v>
      </c>
      <c r="R20" s="24"/>
      <c r="S20" s="16"/>
    </row>
    <row r="21" spans="1:19" s="9" customFormat="1" ht="15.75" x14ac:dyDescent="0.2">
      <c r="A21" s="18">
        <v>9</v>
      </c>
      <c r="B21" s="19" t="s">
        <v>58</v>
      </c>
      <c r="C21" s="20">
        <v>3342</v>
      </c>
      <c r="D21" s="20">
        <v>2057</v>
      </c>
      <c r="E21" s="20">
        <f t="shared" si="1"/>
        <v>1012</v>
      </c>
      <c r="F21" s="20">
        <v>145</v>
      </c>
      <c r="G21" s="20">
        <v>867</v>
      </c>
      <c r="H21" s="25"/>
      <c r="I21" s="28"/>
      <c r="J21" s="25"/>
      <c r="K21" s="28"/>
      <c r="L21" s="22">
        <v>145</v>
      </c>
      <c r="M21" s="23">
        <f t="shared" ref="M21:M26" si="4">L21/E21</f>
        <v>0.1432806324110672</v>
      </c>
      <c r="N21" s="22">
        <v>700</v>
      </c>
      <c r="O21" s="29">
        <f t="shared" si="3"/>
        <v>0.69169960474308301</v>
      </c>
      <c r="P21" s="27">
        <v>1012</v>
      </c>
      <c r="Q21" s="23">
        <f t="shared" si="2"/>
        <v>1</v>
      </c>
      <c r="R21" s="24"/>
      <c r="S21" s="16"/>
    </row>
    <row r="22" spans="1:19" s="9" customFormat="1" ht="15.75" x14ac:dyDescent="0.2">
      <c r="A22" s="18">
        <v>10</v>
      </c>
      <c r="B22" s="19" t="s">
        <v>59</v>
      </c>
      <c r="C22" s="20">
        <v>1951</v>
      </c>
      <c r="D22" s="20">
        <v>1951</v>
      </c>
      <c r="E22" s="20">
        <f t="shared" si="1"/>
        <v>1471</v>
      </c>
      <c r="F22" s="20">
        <v>380</v>
      </c>
      <c r="G22" s="20">
        <v>1091</v>
      </c>
      <c r="H22" s="27">
        <v>1199</v>
      </c>
      <c r="I22" s="29">
        <f>H22/E22</f>
        <v>0.81509177430319513</v>
      </c>
      <c r="J22" s="27">
        <v>1199</v>
      </c>
      <c r="K22" s="29">
        <f t="shared" ref="K22:K27" si="5">J22/E22</f>
        <v>0.81509177430319513</v>
      </c>
      <c r="L22" s="27">
        <v>1199</v>
      </c>
      <c r="M22" s="29">
        <f t="shared" si="4"/>
        <v>0.81509177430319513</v>
      </c>
      <c r="N22" s="27">
        <v>1199</v>
      </c>
      <c r="O22" s="29">
        <f t="shared" si="3"/>
        <v>0.81509177430319513</v>
      </c>
      <c r="P22" s="27">
        <v>1471</v>
      </c>
      <c r="Q22" s="23">
        <f t="shared" si="2"/>
        <v>1</v>
      </c>
      <c r="R22" s="24"/>
      <c r="S22" s="16"/>
    </row>
    <row r="23" spans="1:19" s="9" customFormat="1" ht="34.5" customHeight="1" x14ac:dyDescent="0.2">
      <c r="A23" s="18">
        <v>11</v>
      </c>
      <c r="B23" s="30" t="s">
        <v>47</v>
      </c>
      <c r="C23" s="20">
        <v>4015</v>
      </c>
      <c r="D23" s="20">
        <v>1961</v>
      </c>
      <c r="E23" s="20">
        <f t="shared" si="1"/>
        <v>491</v>
      </c>
      <c r="F23" s="20">
        <v>0</v>
      </c>
      <c r="G23" s="20">
        <v>491</v>
      </c>
      <c r="H23" s="22">
        <v>204</v>
      </c>
      <c r="I23" s="29">
        <f>H23/E23</f>
        <v>0.41547861507128309</v>
      </c>
      <c r="J23" s="22">
        <v>204</v>
      </c>
      <c r="K23" s="29">
        <f t="shared" si="5"/>
        <v>0.41547861507128309</v>
      </c>
      <c r="L23" s="22">
        <v>204</v>
      </c>
      <c r="M23" s="29">
        <f t="shared" si="4"/>
        <v>0.41547861507128309</v>
      </c>
      <c r="N23" s="22">
        <v>204</v>
      </c>
      <c r="O23" s="23">
        <f t="shared" si="3"/>
        <v>0.41547861507128309</v>
      </c>
      <c r="P23" s="22">
        <v>491</v>
      </c>
      <c r="Q23" s="23">
        <f t="shared" si="2"/>
        <v>1</v>
      </c>
      <c r="R23" s="24"/>
    </row>
    <row r="24" spans="1:19" s="9" customFormat="1" ht="39.75" customHeight="1" x14ac:dyDescent="0.2">
      <c r="A24" s="18">
        <v>12</v>
      </c>
      <c r="B24" s="30" t="s">
        <v>60</v>
      </c>
      <c r="C24" s="20">
        <v>2985</v>
      </c>
      <c r="D24" s="20">
        <v>1760</v>
      </c>
      <c r="E24" s="20">
        <f t="shared" si="1"/>
        <v>309</v>
      </c>
      <c r="F24" s="20">
        <v>0</v>
      </c>
      <c r="G24" s="20">
        <v>309</v>
      </c>
      <c r="H24" s="22">
        <v>142</v>
      </c>
      <c r="I24" s="29">
        <f>H24/E24</f>
        <v>0.45954692556634302</v>
      </c>
      <c r="J24" s="22">
        <v>142</v>
      </c>
      <c r="K24" s="29">
        <f t="shared" si="5"/>
        <v>0.45954692556634302</v>
      </c>
      <c r="L24" s="22">
        <v>142</v>
      </c>
      <c r="M24" s="29">
        <f t="shared" si="4"/>
        <v>0.45954692556634302</v>
      </c>
      <c r="N24" s="22">
        <v>142</v>
      </c>
      <c r="O24" s="23">
        <f t="shared" si="3"/>
        <v>0.45954692556634302</v>
      </c>
      <c r="P24" s="22">
        <v>309</v>
      </c>
      <c r="Q24" s="23">
        <f t="shared" si="2"/>
        <v>1</v>
      </c>
      <c r="R24" s="24"/>
    </row>
    <row r="25" spans="1:19" s="9" customFormat="1" ht="46.5" customHeight="1" x14ac:dyDescent="0.2">
      <c r="A25" s="18">
        <v>13</v>
      </c>
      <c r="B25" s="30" t="s">
        <v>61</v>
      </c>
      <c r="C25" s="20">
        <v>2137</v>
      </c>
      <c r="D25" s="20">
        <v>1320</v>
      </c>
      <c r="E25" s="20">
        <f t="shared" si="1"/>
        <v>396</v>
      </c>
      <c r="F25" s="20">
        <v>0</v>
      </c>
      <c r="G25" s="20">
        <v>396</v>
      </c>
      <c r="H25" s="22">
        <v>103</v>
      </c>
      <c r="I25" s="29">
        <f>H25/E25</f>
        <v>0.26010101010101011</v>
      </c>
      <c r="J25" s="22">
        <v>103</v>
      </c>
      <c r="K25" s="29">
        <f t="shared" si="5"/>
        <v>0.26010101010101011</v>
      </c>
      <c r="L25" s="22">
        <v>103</v>
      </c>
      <c r="M25" s="29">
        <f t="shared" si="4"/>
        <v>0.26010101010101011</v>
      </c>
      <c r="N25" s="22">
        <v>103</v>
      </c>
      <c r="O25" s="23">
        <f t="shared" si="3"/>
        <v>0.26010101010101011</v>
      </c>
      <c r="P25" s="22">
        <v>396</v>
      </c>
      <c r="Q25" s="23">
        <f t="shared" si="2"/>
        <v>1</v>
      </c>
      <c r="R25" s="24"/>
    </row>
    <row r="26" spans="1:19" s="9" customFormat="1" ht="31.5" x14ac:dyDescent="0.2">
      <c r="A26" s="18">
        <v>14</v>
      </c>
      <c r="B26" s="30" t="s">
        <v>48</v>
      </c>
      <c r="C26" s="20">
        <v>535</v>
      </c>
      <c r="D26" s="20">
        <v>483</v>
      </c>
      <c r="E26" s="20">
        <f t="shared" si="1"/>
        <v>145</v>
      </c>
      <c r="F26" s="20">
        <v>0</v>
      </c>
      <c r="G26" s="20">
        <v>145</v>
      </c>
      <c r="H26" s="22">
        <v>145</v>
      </c>
      <c r="I26" s="29">
        <f>H26/E26</f>
        <v>1</v>
      </c>
      <c r="J26" s="22">
        <v>145</v>
      </c>
      <c r="K26" s="29">
        <f t="shared" si="5"/>
        <v>1</v>
      </c>
      <c r="L26" s="22">
        <v>145</v>
      </c>
      <c r="M26" s="29">
        <f t="shared" si="4"/>
        <v>1</v>
      </c>
      <c r="N26" s="22">
        <v>145</v>
      </c>
      <c r="O26" s="23">
        <f>N26/E26</f>
        <v>1</v>
      </c>
      <c r="P26" s="22">
        <v>145</v>
      </c>
      <c r="Q26" s="23">
        <f>P26/E26</f>
        <v>1</v>
      </c>
      <c r="R26" s="24"/>
    </row>
    <row r="27" spans="1:19" s="9" customFormat="1" ht="31.5" x14ac:dyDescent="0.2">
      <c r="A27" s="18">
        <v>15</v>
      </c>
      <c r="B27" s="19" t="s">
        <v>49</v>
      </c>
      <c r="C27" s="20">
        <v>2600</v>
      </c>
      <c r="D27" s="20">
        <v>2600</v>
      </c>
      <c r="E27" s="20">
        <f t="shared" si="1"/>
        <v>2600</v>
      </c>
      <c r="F27" s="20"/>
      <c r="G27" s="20">
        <v>2600</v>
      </c>
      <c r="H27" s="25"/>
      <c r="I27" s="28"/>
      <c r="J27" s="22">
        <v>500</v>
      </c>
      <c r="K27" s="23">
        <f t="shared" si="5"/>
        <v>0.19230769230769232</v>
      </c>
      <c r="L27" s="27">
        <v>1100</v>
      </c>
      <c r="M27" s="29">
        <f>L27/D27</f>
        <v>0.42307692307692307</v>
      </c>
      <c r="N27" s="27">
        <v>1700</v>
      </c>
      <c r="O27" s="23">
        <f>N27/D27</f>
        <v>0.65384615384615385</v>
      </c>
      <c r="P27" s="27">
        <v>2600</v>
      </c>
      <c r="Q27" s="23">
        <f>P27/E27</f>
        <v>1</v>
      </c>
      <c r="R27" s="24"/>
    </row>
  </sheetData>
  <mergeCells count="32">
    <mergeCell ref="A6:A10"/>
    <mergeCell ref="B6:B10"/>
    <mergeCell ref="C6:D7"/>
    <mergeCell ref="E6:G7"/>
    <mergeCell ref="H6:I7"/>
    <mergeCell ref="D8:D10"/>
    <mergeCell ref="E8:E10"/>
    <mergeCell ref="J8:J10"/>
    <mergeCell ref="K8:K10"/>
    <mergeCell ref="J6:K7"/>
    <mergeCell ref="Q8:Q10"/>
    <mergeCell ref="F9:F10"/>
    <mergeCell ref="G9:G10"/>
    <mergeCell ref="F8:G8"/>
    <mergeCell ref="H8:H10"/>
    <mergeCell ref="I8:I10"/>
    <mergeCell ref="A12:B12"/>
    <mergeCell ref="A1:R1"/>
    <mergeCell ref="A2:R2"/>
    <mergeCell ref="A3:R3"/>
    <mergeCell ref="A4:R4"/>
    <mergeCell ref="I5:R5"/>
    <mergeCell ref="L8:L10"/>
    <mergeCell ref="M8:M10"/>
    <mergeCell ref="N8:N10"/>
    <mergeCell ref="O8:O10"/>
    <mergeCell ref="P8:P10"/>
    <mergeCell ref="L6:M7"/>
    <mergeCell ref="N6:O7"/>
    <mergeCell ref="P6:Q7"/>
    <mergeCell ref="R6:R10"/>
    <mergeCell ref="C8:C10"/>
  </mergeCells>
  <pageMargins left="0.24" right="0.26" top="0.75" bottom="0.75" header="0.3" footer="0.3"/>
  <pageSetup paperSize="1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98"/>
  <sheetViews>
    <sheetView zoomScale="85" zoomScaleNormal="85" workbookViewId="0">
      <pane xSplit="2" ySplit="8" topLeftCell="C42" activePane="bottomRight" state="frozen"/>
      <selection pane="topRight" activeCell="C1" sqref="C1"/>
      <selection pane="bottomLeft" activeCell="A9" sqref="A9"/>
      <selection pane="bottomRight" activeCell="A4" sqref="A4:R4"/>
    </sheetView>
  </sheetViews>
  <sheetFormatPr defaultRowHeight="15" x14ac:dyDescent="0.2"/>
  <cols>
    <col min="1" max="1" width="6.42578125" style="31" customWidth="1"/>
    <col min="2" max="2" width="35.140625" style="31" customWidth="1"/>
    <col min="3" max="3" width="11.7109375" style="31" customWidth="1"/>
    <col min="4" max="4" width="11.5703125" style="31" customWidth="1"/>
    <col min="5" max="5" width="11.28515625" style="31" customWidth="1"/>
    <col min="6" max="6" width="11.140625" style="74" customWidth="1"/>
    <col min="7" max="7" width="11.28515625" style="74" customWidth="1"/>
    <col min="8" max="8" width="9.85546875" style="74" customWidth="1"/>
    <col min="9" max="10" width="11.5703125" customWidth="1"/>
    <col min="11" max="11" width="11.85546875" customWidth="1"/>
    <col min="12" max="12" width="12.42578125" customWidth="1"/>
    <col min="13" max="14" width="11.7109375" customWidth="1"/>
    <col min="15" max="16" width="10" customWidth="1"/>
    <col min="17" max="17" width="10.42578125" customWidth="1"/>
    <col min="18" max="18" width="10" customWidth="1"/>
    <col min="19" max="19" width="14.42578125" customWidth="1"/>
  </cols>
  <sheetData>
    <row r="1" spans="1:19" s="3" customFormat="1" ht="16.5" customHeight="1" x14ac:dyDescent="0.3">
      <c r="A1" s="100" t="s">
        <v>51</v>
      </c>
      <c r="B1" s="100"/>
      <c r="C1" s="100"/>
      <c r="D1" s="100"/>
      <c r="E1" s="100"/>
      <c r="F1" s="100"/>
      <c r="G1" s="100"/>
      <c r="H1" s="100"/>
      <c r="I1" s="100"/>
      <c r="J1" s="100"/>
      <c r="K1" s="100"/>
      <c r="L1" s="100"/>
      <c r="M1" s="100"/>
      <c r="N1" s="100"/>
      <c r="O1" s="100"/>
      <c r="P1" s="100"/>
      <c r="Q1" s="100"/>
      <c r="R1" s="100"/>
    </row>
    <row r="2" spans="1:19" s="3" customFormat="1" ht="16.5" customHeight="1" x14ac:dyDescent="0.3">
      <c r="A2" s="100" t="s">
        <v>73</v>
      </c>
      <c r="B2" s="100"/>
      <c r="C2" s="100"/>
      <c r="D2" s="100"/>
      <c r="E2" s="100"/>
      <c r="F2" s="100"/>
      <c r="G2" s="100"/>
      <c r="H2" s="100"/>
      <c r="I2" s="100"/>
      <c r="J2" s="100"/>
      <c r="K2" s="100"/>
      <c r="L2" s="100"/>
      <c r="M2" s="100"/>
      <c r="N2" s="100"/>
      <c r="O2" s="100"/>
      <c r="P2" s="100"/>
      <c r="Q2" s="100"/>
      <c r="R2" s="100"/>
    </row>
    <row r="3" spans="1:19" s="3" customFormat="1" ht="16.5" customHeight="1" x14ac:dyDescent="0.3">
      <c r="A3" s="100" t="s">
        <v>109</v>
      </c>
      <c r="B3" s="100"/>
      <c r="C3" s="100"/>
      <c r="D3" s="100"/>
      <c r="E3" s="100"/>
      <c r="F3" s="100"/>
      <c r="G3" s="100"/>
      <c r="H3" s="100"/>
      <c r="I3" s="100"/>
      <c r="J3" s="100"/>
      <c r="K3" s="100"/>
      <c r="L3" s="100"/>
      <c r="M3" s="100"/>
      <c r="N3" s="100"/>
      <c r="O3" s="100"/>
      <c r="P3" s="100"/>
      <c r="Q3" s="100"/>
      <c r="R3" s="100"/>
    </row>
    <row r="4" spans="1:19" ht="16.5" customHeight="1" x14ac:dyDescent="0.2">
      <c r="A4" s="99" t="s">
        <v>111</v>
      </c>
      <c r="B4" s="99"/>
      <c r="C4" s="99"/>
      <c r="D4" s="99"/>
      <c r="E4" s="99"/>
      <c r="F4" s="99"/>
      <c r="G4" s="99"/>
      <c r="H4" s="99"/>
      <c r="I4" s="99"/>
      <c r="J4" s="99"/>
      <c r="K4" s="99"/>
      <c r="L4" s="99"/>
      <c r="M4" s="99"/>
      <c r="N4" s="99"/>
      <c r="O4" s="99"/>
      <c r="P4" s="99"/>
      <c r="Q4" s="99"/>
      <c r="R4" s="99"/>
    </row>
    <row r="5" spans="1:19" s="4" customFormat="1" ht="12.75" x14ac:dyDescent="0.2">
      <c r="A5" s="35"/>
      <c r="B5" s="36"/>
      <c r="C5" s="36"/>
      <c r="D5" s="36"/>
      <c r="E5" s="36"/>
      <c r="F5" s="36"/>
      <c r="G5" s="36"/>
      <c r="H5" s="36"/>
      <c r="I5" s="36"/>
      <c r="J5" s="36"/>
      <c r="K5" s="36"/>
      <c r="L5" s="36"/>
      <c r="M5" s="101" t="s">
        <v>38</v>
      </c>
      <c r="N5" s="101"/>
      <c r="O5" s="101"/>
      <c r="P5" s="101"/>
      <c r="Q5" s="37"/>
      <c r="R5" s="37"/>
    </row>
    <row r="6" spans="1:19" s="2" customFormat="1" ht="47.25" customHeight="1" x14ac:dyDescent="0.2">
      <c r="A6" s="97" t="s">
        <v>0</v>
      </c>
      <c r="B6" s="97" t="s">
        <v>1</v>
      </c>
      <c r="C6" s="97" t="s">
        <v>107</v>
      </c>
      <c r="D6" s="97"/>
      <c r="E6" s="97"/>
      <c r="F6" s="98" t="s">
        <v>33</v>
      </c>
      <c r="G6" s="98"/>
      <c r="H6" s="98"/>
      <c r="I6" s="97" t="s">
        <v>34</v>
      </c>
      <c r="J6" s="97"/>
      <c r="K6" s="97"/>
      <c r="L6" s="97" t="s">
        <v>35</v>
      </c>
      <c r="M6" s="97"/>
      <c r="N6" s="97"/>
      <c r="O6" s="97" t="s">
        <v>36</v>
      </c>
      <c r="P6" s="97"/>
      <c r="Q6" s="97"/>
      <c r="R6" s="97" t="s">
        <v>2</v>
      </c>
    </row>
    <row r="7" spans="1:19" s="2" customFormat="1" ht="31.5" x14ac:dyDescent="0.2">
      <c r="A7" s="97"/>
      <c r="B7" s="97"/>
      <c r="C7" s="38" t="s">
        <v>3</v>
      </c>
      <c r="D7" s="38" t="s">
        <v>4</v>
      </c>
      <c r="E7" s="38" t="s">
        <v>5</v>
      </c>
      <c r="F7" s="61" t="s">
        <v>3</v>
      </c>
      <c r="G7" s="61" t="s">
        <v>4</v>
      </c>
      <c r="H7" s="61" t="s">
        <v>5</v>
      </c>
      <c r="I7" s="38" t="s">
        <v>3</v>
      </c>
      <c r="J7" s="38" t="s">
        <v>4</v>
      </c>
      <c r="K7" s="38" t="s">
        <v>5</v>
      </c>
      <c r="L7" s="38" t="s">
        <v>3</v>
      </c>
      <c r="M7" s="38" t="s">
        <v>4</v>
      </c>
      <c r="N7" s="38" t="s">
        <v>5</v>
      </c>
      <c r="O7" s="38" t="s">
        <v>3</v>
      </c>
      <c r="P7" s="38" t="s">
        <v>4</v>
      </c>
      <c r="Q7" s="38" t="s">
        <v>5</v>
      </c>
      <c r="R7" s="97"/>
    </row>
    <row r="8" spans="1:19" s="2" customFormat="1" ht="24" customHeight="1" x14ac:dyDescent="0.2">
      <c r="A8" s="97" t="s">
        <v>27</v>
      </c>
      <c r="B8" s="97"/>
      <c r="C8" s="39">
        <f t="shared" ref="C8:Q8" si="0">+C9+C12+C13+C19+C22+C35+C36+C37+C38+C41</f>
        <v>11334588127</v>
      </c>
      <c r="D8" s="39">
        <f t="shared" si="0"/>
        <v>3618088127</v>
      </c>
      <c r="E8" s="39">
        <f t="shared" si="0"/>
        <v>7716500000</v>
      </c>
      <c r="F8" s="62">
        <f t="shared" si="0"/>
        <v>1856818000</v>
      </c>
      <c r="G8" s="62">
        <f t="shared" si="0"/>
        <v>1081818000</v>
      </c>
      <c r="H8" s="62">
        <f t="shared" si="0"/>
        <v>775000000</v>
      </c>
      <c r="I8" s="62">
        <f t="shared" si="0"/>
        <v>10436646127</v>
      </c>
      <c r="J8" s="62">
        <f t="shared" si="0"/>
        <v>2817146127</v>
      </c>
      <c r="K8" s="62">
        <f t="shared" si="0"/>
        <v>7619500000</v>
      </c>
      <c r="L8" s="62">
        <f t="shared" si="0"/>
        <v>10436646127</v>
      </c>
      <c r="M8" s="62">
        <f t="shared" si="0"/>
        <v>2817146127</v>
      </c>
      <c r="N8" s="62">
        <f t="shared" si="0"/>
        <v>7619500000</v>
      </c>
      <c r="O8" s="62">
        <f t="shared" si="0"/>
        <v>897942000</v>
      </c>
      <c r="P8" s="62">
        <f t="shared" si="0"/>
        <v>800942000</v>
      </c>
      <c r="Q8" s="62">
        <f t="shared" si="0"/>
        <v>97000000</v>
      </c>
      <c r="R8" s="40"/>
    </row>
    <row r="9" spans="1:19" s="32" customFormat="1" ht="43.5" customHeight="1" x14ac:dyDescent="0.2">
      <c r="A9" s="41" t="s">
        <v>92</v>
      </c>
      <c r="B9" s="42" t="s">
        <v>7</v>
      </c>
      <c r="C9" s="43">
        <f>+C10+C11</f>
        <v>376786000</v>
      </c>
      <c r="D9" s="43">
        <f t="shared" ref="D9:G9" si="1">+D10+D11</f>
        <v>37786000</v>
      </c>
      <c r="E9" s="43">
        <f t="shared" si="1"/>
        <v>339000000</v>
      </c>
      <c r="F9" s="63">
        <f t="shared" si="1"/>
        <v>75000000</v>
      </c>
      <c r="G9" s="63">
        <f t="shared" si="1"/>
        <v>0</v>
      </c>
      <c r="H9" s="63">
        <f>+H10+H11</f>
        <v>75000000</v>
      </c>
      <c r="I9" s="63">
        <f>+I11</f>
        <v>376786000</v>
      </c>
      <c r="J9" s="63">
        <f t="shared" ref="J9:Q9" si="2">+J10+J11</f>
        <v>37786000</v>
      </c>
      <c r="K9" s="63">
        <f t="shared" si="2"/>
        <v>339000000</v>
      </c>
      <c r="L9" s="63">
        <f t="shared" si="2"/>
        <v>376786000</v>
      </c>
      <c r="M9" s="63">
        <f t="shared" si="2"/>
        <v>37786000</v>
      </c>
      <c r="N9" s="63">
        <f t="shared" si="2"/>
        <v>339000000</v>
      </c>
      <c r="O9" s="63">
        <f t="shared" si="2"/>
        <v>0</v>
      </c>
      <c r="P9" s="63">
        <f t="shared" si="2"/>
        <v>0</v>
      </c>
      <c r="Q9" s="63">
        <f t="shared" si="2"/>
        <v>0</v>
      </c>
      <c r="R9" s="43"/>
    </row>
    <row r="10" spans="1:19" s="33" customFormat="1" ht="21.75" customHeight="1" x14ac:dyDescent="0.2">
      <c r="A10" s="44" t="s">
        <v>74</v>
      </c>
      <c r="B10" s="45" t="s">
        <v>93</v>
      </c>
      <c r="C10" s="46"/>
      <c r="D10" s="46"/>
      <c r="E10" s="46"/>
      <c r="F10" s="64"/>
      <c r="G10" s="64"/>
      <c r="H10" s="64"/>
      <c r="I10" s="47"/>
      <c r="J10" s="47"/>
      <c r="K10" s="47"/>
      <c r="L10" s="47"/>
      <c r="M10" s="47"/>
      <c r="N10" s="47"/>
      <c r="O10" s="47"/>
      <c r="P10" s="47"/>
      <c r="Q10" s="47"/>
      <c r="R10" s="47"/>
    </row>
    <row r="11" spans="1:19" s="33" customFormat="1" ht="22.5" customHeight="1" x14ac:dyDescent="0.2">
      <c r="A11" s="44" t="s">
        <v>75</v>
      </c>
      <c r="B11" s="45" t="s">
        <v>94</v>
      </c>
      <c r="C11" s="48">
        <f>+D11+E11</f>
        <v>376786000</v>
      </c>
      <c r="D11" s="48">
        <v>37786000</v>
      </c>
      <c r="E11" s="48">
        <v>339000000</v>
      </c>
      <c r="F11" s="65">
        <f>+G11+H11</f>
        <v>75000000</v>
      </c>
      <c r="G11" s="64"/>
      <c r="H11" s="65">
        <v>75000000</v>
      </c>
      <c r="I11" s="49">
        <f>+J11+K11</f>
        <v>376786000</v>
      </c>
      <c r="J11" s="49">
        <v>37786000</v>
      </c>
      <c r="K11" s="49">
        <v>339000000</v>
      </c>
      <c r="L11" s="49">
        <f>+M11+N11</f>
        <v>376786000</v>
      </c>
      <c r="M11" s="49">
        <v>37786000</v>
      </c>
      <c r="N11" s="49">
        <v>339000000</v>
      </c>
      <c r="O11" s="49"/>
      <c r="P11" s="47"/>
      <c r="Q11" s="49"/>
      <c r="R11" s="47"/>
    </row>
    <row r="12" spans="1:19" s="32" customFormat="1" ht="30.75" customHeight="1" x14ac:dyDescent="0.2">
      <c r="A12" s="41" t="s">
        <v>95</v>
      </c>
      <c r="B12" s="42" t="s">
        <v>9</v>
      </c>
      <c r="C12" s="43">
        <v>360000000</v>
      </c>
      <c r="D12" s="43">
        <v>360000000</v>
      </c>
      <c r="E12" s="50">
        <v>0</v>
      </c>
      <c r="F12" s="66"/>
      <c r="G12" s="66"/>
      <c r="H12" s="66"/>
      <c r="I12" s="51"/>
      <c r="J12" s="51"/>
      <c r="K12" s="51"/>
      <c r="L12" s="51"/>
      <c r="M12" s="51"/>
      <c r="N12" s="51"/>
      <c r="O12" s="51">
        <f>+P12+Q12</f>
        <v>360000000</v>
      </c>
      <c r="P12" s="51">
        <v>360000000</v>
      </c>
      <c r="Q12" s="51"/>
      <c r="R12" s="51"/>
      <c r="S12" s="77"/>
    </row>
    <row r="13" spans="1:19" s="32" customFormat="1" ht="54.75" customHeight="1" x14ac:dyDescent="0.2">
      <c r="A13" s="41" t="s">
        <v>96</v>
      </c>
      <c r="B13" s="42" t="s">
        <v>10</v>
      </c>
      <c r="C13" s="43">
        <f>+C14+C15</f>
        <v>1988381038</v>
      </c>
      <c r="D13" s="43">
        <f>+D14+D15</f>
        <v>1346881038</v>
      </c>
      <c r="E13" s="43">
        <f>+E14+E15</f>
        <v>641500000</v>
      </c>
      <c r="F13" s="43">
        <f t="shared" ref="F13:Q13" si="3">+F14+F15</f>
        <v>0</v>
      </c>
      <c r="G13" s="43">
        <f t="shared" si="3"/>
        <v>0</v>
      </c>
      <c r="H13" s="43">
        <f t="shared" si="3"/>
        <v>0</v>
      </c>
      <c r="I13" s="43">
        <f t="shared" si="3"/>
        <v>1548381038</v>
      </c>
      <c r="J13" s="43">
        <f t="shared" si="3"/>
        <v>906881038</v>
      </c>
      <c r="K13" s="43">
        <f t="shared" si="3"/>
        <v>641500000</v>
      </c>
      <c r="L13" s="43">
        <f t="shared" si="3"/>
        <v>1548381038</v>
      </c>
      <c r="M13" s="43">
        <f t="shared" si="3"/>
        <v>906881038</v>
      </c>
      <c r="N13" s="43">
        <f t="shared" si="3"/>
        <v>641500000</v>
      </c>
      <c r="O13" s="43">
        <f t="shared" si="3"/>
        <v>440000000</v>
      </c>
      <c r="P13" s="43">
        <f t="shared" si="3"/>
        <v>440000000</v>
      </c>
      <c r="Q13" s="43">
        <f t="shared" si="3"/>
        <v>0</v>
      </c>
      <c r="R13" s="52"/>
    </row>
    <row r="14" spans="1:19" s="33" customFormat="1" ht="54" customHeight="1" x14ac:dyDescent="0.2">
      <c r="A14" s="44" t="s">
        <v>76</v>
      </c>
      <c r="B14" s="45" t="s">
        <v>28</v>
      </c>
      <c r="C14" s="48">
        <v>427899038</v>
      </c>
      <c r="D14" s="48">
        <v>427899038</v>
      </c>
      <c r="E14" s="46">
        <v>0</v>
      </c>
      <c r="F14" s="67"/>
      <c r="G14" s="67"/>
      <c r="H14" s="67"/>
      <c r="I14" s="53">
        <f>+J14+K14</f>
        <v>287899038</v>
      </c>
      <c r="J14" s="53">
        <v>287899038</v>
      </c>
      <c r="K14" s="53"/>
      <c r="L14" s="53">
        <f>+M14+N14</f>
        <v>287899038</v>
      </c>
      <c r="M14" s="53">
        <v>287899038</v>
      </c>
      <c r="N14" s="53"/>
      <c r="O14" s="53">
        <f>+P14+Q14</f>
        <v>140000000</v>
      </c>
      <c r="P14" s="53">
        <v>140000000</v>
      </c>
      <c r="Q14" s="53"/>
      <c r="R14" s="47"/>
    </row>
    <row r="15" spans="1:19" s="33" customFormat="1" ht="56.25" x14ac:dyDescent="0.2">
      <c r="A15" s="44" t="s">
        <v>77</v>
      </c>
      <c r="B15" s="54" t="s">
        <v>104</v>
      </c>
      <c r="C15" s="48">
        <f>+C16+C17+C18</f>
        <v>1560482000</v>
      </c>
      <c r="D15" s="48">
        <f>+D16+D17+D18</f>
        <v>918982000</v>
      </c>
      <c r="E15" s="48">
        <f>+E16+E17+E18</f>
        <v>641500000</v>
      </c>
      <c r="F15" s="48">
        <f t="shared" ref="F15:Q15" si="4">+F16+F17+F18</f>
        <v>0</v>
      </c>
      <c r="G15" s="48">
        <f t="shared" si="4"/>
        <v>0</v>
      </c>
      <c r="H15" s="48">
        <f t="shared" si="4"/>
        <v>0</v>
      </c>
      <c r="I15" s="48">
        <f t="shared" si="4"/>
        <v>1260482000</v>
      </c>
      <c r="J15" s="48">
        <f t="shared" si="4"/>
        <v>618982000</v>
      </c>
      <c r="K15" s="48">
        <f t="shared" si="4"/>
        <v>641500000</v>
      </c>
      <c r="L15" s="48">
        <f t="shared" si="4"/>
        <v>1260482000</v>
      </c>
      <c r="M15" s="48">
        <f t="shared" si="4"/>
        <v>618982000</v>
      </c>
      <c r="N15" s="48">
        <f t="shared" si="4"/>
        <v>641500000</v>
      </c>
      <c r="O15" s="48">
        <f t="shared" si="4"/>
        <v>300000000</v>
      </c>
      <c r="P15" s="48">
        <f t="shared" si="4"/>
        <v>300000000</v>
      </c>
      <c r="Q15" s="48">
        <f t="shared" si="4"/>
        <v>0</v>
      </c>
      <c r="R15" s="47"/>
    </row>
    <row r="16" spans="1:19" s="33" customFormat="1" ht="22.5" x14ac:dyDescent="0.2">
      <c r="A16" s="44" t="s">
        <v>6</v>
      </c>
      <c r="B16" s="45" t="s">
        <v>78</v>
      </c>
      <c r="C16" s="48">
        <f>+D16+E16</f>
        <v>1260482000</v>
      </c>
      <c r="D16" s="48">
        <v>618982000</v>
      </c>
      <c r="E16" s="48">
        <v>641500000</v>
      </c>
      <c r="F16" s="67"/>
      <c r="G16" s="67"/>
      <c r="H16" s="67"/>
      <c r="I16" s="48">
        <f>+J16+K16</f>
        <v>1260482000</v>
      </c>
      <c r="J16" s="48">
        <v>618982000</v>
      </c>
      <c r="K16" s="48">
        <v>641500000</v>
      </c>
      <c r="L16" s="48">
        <f>+M16+N16</f>
        <v>1260482000</v>
      </c>
      <c r="M16" s="48">
        <v>618982000</v>
      </c>
      <c r="N16" s="48">
        <v>641500000</v>
      </c>
      <c r="O16" s="53"/>
      <c r="P16" s="53"/>
      <c r="Q16" s="53"/>
      <c r="R16" s="53"/>
    </row>
    <row r="17" spans="1:19" s="33" customFormat="1" ht="22.5" x14ac:dyDescent="0.2">
      <c r="A17" s="44" t="s">
        <v>6</v>
      </c>
      <c r="B17" s="45" t="s">
        <v>11</v>
      </c>
      <c r="C17" s="46">
        <v>0</v>
      </c>
      <c r="D17" s="46">
        <v>0</v>
      </c>
      <c r="E17" s="46">
        <v>0</v>
      </c>
      <c r="F17" s="69">
        <v>0</v>
      </c>
      <c r="G17" s="69">
        <v>0</v>
      </c>
      <c r="H17" s="69">
        <v>0</v>
      </c>
      <c r="I17" s="46"/>
      <c r="J17" s="46"/>
      <c r="K17" s="46"/>
      <c r="L17" s="46"/>
      <c r="M17" s="46"/>
      <c r="N17" s="46"/>
      <c r="O17" s="46"/>
      <c r="P17" s="46"/>
      <c r="Q17" s="46"/>
      <c r="R17" s="47"/>
    </row>
    <row r="18" spans="1:19" s="33" customFormat="1" ht="33.75" x14ac:dyDescent="0.2">
      <c r="A18" s="44" t="s">
        <v>6</v>
      </c>
      <c r="B18" s="45" t="s">
        <v>12</v>
      </c>
      <c r="C18" s="48">
        <v>300000000</v>
      </c>
      <c r="D18" s="48">
        <v>300000000</v>
      </c>
      <c r="E18" s="46"/>
      <c r="F18" s="64"/>
      <c r="G18" s="64"/>
      <c r="H18" s="64"/>
      <c r="I18" s="47"/>
      <c r="J18" s="47"/>
      <c r="K18" s="47"/>
      <c r="L18" s="47"/>
      <c r="M18" s="47"/>
      <c r="N18" s="47"/>
      <c r="O18" s="48">
        <v>300000000</v>
      </c>
      <c r="P18" s="48">
        <v>300000000</v>
      </c>
      <c r="Q18" s="47"/>
      <c r="R18" s="47"/>
    </row>
    <row r="19" spans="1:19" s="34" customFormat="1" ht="52.5" customHeight="1" x14ac:dyDescent="0.2">
      <c r="A19" s="41" t="s">
        <v>97</v>
      </c>
      <c r="B19" s="42" t="s">
        <v>13</v>
      </c>
      <c r="C19" s="43">
        <f t="shared" ref="C19:Q19" si="5">+C20+C21</f>
        <v>5654462560</v>
      </c>
      <c r="D19" s="43">
        <f t="shared" si="5"/>
        <v>392962560</v>
      </c>
      <c r="E19" s="43">
        <f t="shared" si="5"/>
        <v>5261500000</v>
      </c>
      <c r="F19" s="63">
        <f t="shared" si="5"/>
        <v>700000000</v>
      </c>
      <c r="G19" s="63">
        <f t="shared" si="5"/>
        <v>0</v>
      </c>
      <c r="H19" s="63">
        <f t="shared" si="5"/>
        <v>700000000</v>
      </c>
      <c r="I19" s="63">
        <f t="shared" si="5"/>
        <v>5654462560</v>
      </c>
      <c r="J19" s="63">
        <f t="shared" si="5"/>
        <v>392962560</v>
      </c>
      <c r="K19" s="63">
        <f t="shared" si="5"/>
        <v>5261500000</v>
      </c>
      <c r="L19" s="63">
        <f t="shared" si="5"/>
        <v>5654462560</v>
      </c>
      <c r="M19" s="63">
        <f t="shared" si="5"/>
        <v>392962560</v>
      </c>
      <c r="N19" s="63">
        <f t="shared" si="5"/>
        <v>5261500000</v>
      </c>
      <c r="O19" s="63">
        <f t="shared" si="5"/>
        <v>0</v>
      </c>
      <c r="P19" s="63">
        <f t="shared" si="5"/>
        <v>0</v>
      </c>
      <c r="Q19" s="63">
        <f t="shared" si="5"/>
        <v>0</v>
      </c>
      <c r="R19" s="56"/>
    </row>
    <row r="20" spans="1:19" s="33" customFormat="1" ht="33.75" x14ac:dyDescent="0.2">
      <c r="A20" s="44" t="s">
        <v>79</v>
      </c>
      <c r="B20" s="45" t="s">
        <v>80</v>
      </c>
      <c r="C20" s="48">
        <v>5567262560</v>
      </c>
      <c r="D20" s="48">
        <v>305762560</v>
      </c>
      <c r="E20" s="48">
        <v>5261500000</v>
      </c>
      <c r="F20" s="64">
        <f>+G20+H20</f>
        <v>700000000</v>
      </c>
      <c r="G20" s="64"/>
      <c r="H20" s="64">
        <v>700000000</v>
      </c>
      <c r="I20" s="48">
        <f>+J20+K20</f>
        <v>5567262560</v>
      </c>
      <c r="J20" s="48">
        <v>305762560</v>
      </c>
      <c r="K20" s="48">
        <v>5261500000</v>
      </c>
      <c r="L20" s="48">
        <f>+M20+N20</f>
        <v>5567262560</v>
      </c>
      <c r="M20" s="48">
        <v>305762560</v>
      </c>
      <c r="N20" s="48">
        <v>5261500000</v>
      </c>
      <c r="O20" s="47"/>
      <c r="P20" s="47"/>
      <c r="Q20" s="47"/>
      <c r="R20" s="47"/>
    </row>
    <row r="21" spans="1:19" s="33" customFormat="1" ht="12.75" x14ac:dyDescent="0.2">
      <c r="A21" s="44" t="s">
        <v>81</v>
      </c>
      <c r="B21" s="45" t="s">
        <v>82</v>
      </c>
      <c r="C21" s="48">
        <v>87200000</v>
      </c>
      <c r="D21" s="48">
        <v>87200000</v>
      </c>
      <c r="E21" s="46"/>
      <c r="F21" s="64"/>
      <c r="G21" s="64"/>
      <c r="H21" s="64"/>
      <c r="I21" s="48">
        <f>+J21+K21</f>
        <v>87200000</v>
      </c>
      <c r="J21" s="48">
        <v>87200000</v>
      </c>
      <c r="K21" s="47"/>
      <c r="L21" s="48">
        <f>+M21+N21</f>
        <v>87200000</v>
      </c>
      <c r="M21" s="48">
        <v>87200000</v>
      </c>
      <c r="N21" s="47"/>
      <c r="O21" s="47"/>
      <c r="P21" s="47"/>
      <c r="Q21" s="47"/>
      <c r="R21" s="47"/>
    </row>
    <row r="22" spans="1:19" s="32" customFormat="1" ht="21" x14ac:dyDescent="0.2">
      <c r="A22" s="41" t="s">
        <v>98</v>
      </c>
      <c r="B22" s="42" t="s">
        <v>14</v>
      </c>
      <c r="C22" s="43">
        <f t="shared" ref="C22" si="6">+C23+C33+C34</f>
        <v>1721320087</v>
      </c>
      <c r="D22" s="43">
        <f t="shared" ref="D22:Q22" si="7">+D23+D33+D34</f>
        <v>1375320087</v>
      </c>
      <c r="E22" s="43">
        <f t="shared" si="7"/>
        <v>346000000</v>
      </c>
      <c r="F22" s="63">
        <f t="shared" si="7"/>
        <v>1074678000</v>
      </c>
      <c r="G22" s="63">
        <f t="shared" si="7"/>
        <v>1074678000</v>
      </c>
      <c r="H22" s="63">
        <f t="shared" si="7"/>
        <v>0</v>
      </c>
      <c r="I22" s="43">
        <f t="shared" si="7"/>
        <v>1623378087</v>
      </c>
      <c r="J22" s="43">
        <f t="shared" si="7"/>
        <v>1374378087</v>
      </c>
      <c r="K22" s="43">
        <f t="shared" si="7"/>
        <v>249000000</v>
      </c>
      <c r="L22" s="43">
        <f t="shared" si="7"/>
        <v>1623378087</v>
      </c>
      <c r="M22" s="43">
        <f t="shared" si="7"/>
        <v>1374378087</v>
      </c>
      <c r="N22" s="43">
        <f t="shared" si="7"/>
        <v>249000000</v>
      </c>
      <c r="O22" s="43">
        <f t="shared" si="7"/>
        <v>97942000</v>
      </c>
      <c r="P22" s="43">
        <f t="shared" si="7"/>
        <v>942000</v>
      </c>
      <c r="Q22" s="43">
        <f t="shared" si="7"/>
        <v>97000000</v>
      </c>
      <c r="R22" s="51"/>
    </row>
    <row r="23" spans="1:19" s="33" customFormat="1" ht="75" customHeight="1" x14ac:dyDescent="0.2">
      <c r="A23" s="44" t="s">
        <v>83</v>
      </c>
      <c r="B23" s="54" t="s">
        <v>105</v>
      </c>
      <c r="C23" s="48">
        <f t="shared" ref="C23:Q23" si="8">+C24</f>
        <v>1324996787</v>
      </c>
      <c r="D23" s="48">
        <f t="shared" si="8"/>
        <v>1183996787</v>
      </c>
      <c r="E23" s="48">
        <f t="shared" si="8"/>
        <v>141000000</v>
      </c>
      <c r="F23" s="68">
        <f t="shared" si="8"/>
        <v>1074678000</v>
      </c>
      <c r="G23" s="68">
        <f t="shared" si="8"/>
        <v>1074678000</v>
      </c>
      <c r="H23" s="68">
        <f t="shared" si="8"/>
        <v>0</v>
      </c>
      <c r="I23" s="48">
        <f t="shared" si="8"/>
        <v>1324054787</v>
      </c>
      <c r="J23" s="48">
        <f t="shared" si="8"/>
        <v>1183054787</v>
      </c>
      <c r="K23" s="48">
        <f t="shared" si="8"/>
        <v>141000000</v>
      </c>
      <c r="L23" s="48">
        <f t="shared" si="8"/>
        <v>1324054787</v>
      </c>
      <c r="M23" s="48">
        <f t="shared" si="8"/>
        <v>1183054787</v>
      </c>
      <c r="N23" s="48">
        <f t="shared" si="8"/>
        <v>141000000</v>
      </c>
      <c r="O23" s="48">
        <f t="shared" si="8"/>
        <v>942000</v>
      </c>
      <c r="P23" s="48">
        <f t="shared" si="8"/>
        <v>942000</v>
      </c>
      <c r="Q23" s="48">
        <f t="shared" si="8"/>
        <v>0</v>
      </c>
      <c r="R23" s="47"/>
      <c r="S23" s="76"/>
    </row>
    <row r="24" spans="1:19" s="33" customFormat="1" ht="22.5" x14ac:dyDescent="0.2">
      <c r="A24" s="44" t="s">
        <v>6</v>
      </c>
      <c r="B24" s="45" t="s">
        <v>84</v>
      </c>
      <c r="C24" s="48">
        <f>+C25+C26+C27+C28+C29+C30+C31</f>
        <v>1324996787</v>
      </c>
      <c r="D24" s="48">
        <f t="shared" ref="D24" si="9">+D25+D26+D27+D28+D29+D30+D31</f>
        <v>1183996787</v>
      </c>
      <c r="E24" s="48">
        <f>+E25+E26+E27+E28+E29+E30+E31</f>
        <v>141000000</v>
      </c>
      <c r="F24" s="68">
        <f>+F25+F26+F27+F28+F29+F30+F31</f>
        <v>1074678000</v>
      </c>
      <c r="G24" s="68">
        <f>+G25+G26+G27+G28+G29+G30+G31</f>
        <v>1074678000</v>
      </c>
      <c r="H24" s="68">
        <f t="shared" ref="H24:Q24" si="10">+H25+H26+H27+H28+H29+H30+H31</f>
        <v>0</v>
      </c>
      <c r="I24" s="48">
        <f>+I25+I26+I27+I28+I29+I30+I31</f>
        <v>1324054787</v>
      </c>
      <c r="J24" s="48">
        <f t="shared" si="10"/>
        <v>1183054787</v>
      </c>
      <c r="K24" s="48">
        <f t="shared" si="10"/>
        <v>141000000</v>
      </c>
      <c r="L24" s="48">
        <f>+L25+L26+L27+L28+L29+L30+L31</f>
        <v>1324054787</v>
      </c>
      <c r="M24" s="48">
        <f t="shared" si="10"/>
        <v>1183054787</v>
      </c>
      <c r="N24" s="48">
        <f t="shared" si="10"/>
        <v>141000000</v>
      </c>
      <c r="O24" s="48">
        <f t="shared" si="10"/>
        <v>942000</v>
      </c>
      <c r="P24" s="48">
        <f t="shared" si="10"/>
        <v>942000</v>
      </c>
      <c r="Q24" s="48">
        <f t="shared" si="10"/>
        <v>0</v>
      </c>
      <c r="R24" s="47"/>
    </row>
    <row r="25" spans="1:19" s="33" customFormat="1" ht="12.75" x14ac:dyDescent="0.2">
      <c r="A25" s="57" t="s">
        <v>8</v>
      </c>
      <c r="B25" s="58" t="s">
        <v>85</v>
      </c>
      <c r="C25" s="59">
        <v>153420000</v>
      </c>
      <c r="D25" s="59">
        <v>12420000</v>
      </c>
      <c r="E25" s="59">
        <v>141000000</v>
      </c>
      <c r="F25" s="65">
        <f>+G25+H25</f>
        <v>0</v>
      </c>
      <c r="G25" s="70"/>
      <c r="H25" s="70"/>
      <c r="I25" s="59">
        <f>+J25+K25</f>
        <v>153420000</v>
      </c>
      <c r="J25" s="59">
        <v>12420000</v>
      </c>
      <c r="K25" s="59">
        <v>141000000</v>
      </c>
      <c r="L25" s="59">
        <f>+M25+N25</f>
        <v>153420000</v>
      </c>
      <c r="M25" s="59">
        <v>12420000</v>
      </c>
      <c r="N25" s="59">
        <v>141000000</v>
      </c>
      <c r="O25" s="49"/>
      <c r="P25" s="49"/>
      <c r="Q25" s="49"/>
      <c r="R25" s="49"/>
    </row>
    <row r="26" spans="1:19" s="33" customFormat="1" ht="12.75" x14ac:dyDescent="0.2">
      <c r="A26" s="57" t="s">
        <v>8</v>
      </c>
      <c r="B26" s="58" t="s">
        <v>86</v>
      </c>
      <c r="C26" s="59">
        <v>391800000</v>
      </c>
      <c r="D26" s="59">
        <v>391800000</v>
      </c>
      <c r="E26" s="55">
        <v>0</v>
      </c>
      <c r="F26" s="65">
        <f>+G26+H26</f>
        <v>390858000</v>
      </c>
      <c r="G26" s="65">
        <v>390858000</v>
      </c>
      <c r="H26" s="71"/>
      <c r="I26" s="59">
        <f t="shared" ref="I26:I31" si="11">+J26+K26</f>
        <v>390858000</v>
      </c>
      <c r="J26" s="65">
        <v>390858000</v>
      </c>
      <c r="K26" s="55"/>
      <c r="L26" s="59">
        <f t="shared" ref="L26:L31" si="12">+M26+N26</f>
        <v>390858000</v>
      </c>
      <c r="M26" s="65">
        <v>390858000</v>
      </c>
      <c r="N26" s="55"/>
      <c r="O26" s="49">
        <f>+P26+Q26</f>
        <v>942000</v>
      </c>
      <c r="P26" s="49">
        <f>C26-F26</f>
        <v>942000</v>
      </c>
      <c r="Q26" s="49"/>
      <c r="R26" s="47"/>
    </row>
    <row r="27" spans="1:19" s="33" customFormat="1" ht="12.75" x14ac:dyDescent="0.2">
      <c r="A27" s="57" t="s">
        <v>8</v>
      </c>
      <c r="B27" s="58" t="s">
        <v>87</v>
      </c>
      <c r="C27" s="59">
        <v>717000000</v>
      </c>
      <c r="D27" s="59">
        <v>717000000</v>
      </c>
      <c r="E27" s="55">
        <v>0</v>
      </c>
      <c r="F27" s="65">
        <f t="shared" ref="F27:F31" si="13">+G27+H27</f>
        <v>683820000</v>
      </c>
      <c r="G27" s="65">
        <v>683820000</v>
      </c>
      <c r="H27" s="71"/>
      <c r="I27" s="59">
        <f t="shared" si="11"/>
        <v>717000000</v>
      </c>
      <c r="J27" s="59">
        <v>717000000</v>
      </c>
      <c r="K27" s="55"/>
      <c r="L27" s="59">
        <f t="shared" si="12"/>
        <v>717000000</v>
      </c>
      <c r="M27" s="59">
        <v>717000000</v>
      </c>
      <c r="N27" s="55"/>
      <c r="O27" s="49"/>
      <c r="P27" s="49"/>
      <c r="Q27" s="49"/>
      <c r="R27" s="47"/>
    </row>
    <row r="28" spans="1:19" s="33" customFormat="1" ht="12.75" x14ac:dyDescent="0.2">
      <c r="A28" s="57" t="s">
        <v>8</v>
      </c>
      <c r="B28" s="58" t="s">
        <v>29</v>
      </c>
      <c r="C28" s="59">
        <v>6508800</v>
      </c>
      <c r="D28" s="59">
        <v>6508800</v>
      </c>
      <c r="E28" s="55">
        <v>0</v>
      </c>
      <c r="F28" s="65">
        <f t="shared" si="13"/>
        <v>0</v>
      </c>
      <c r="G28" s="70"/>
      <c r="H28" s="71"/>
      <c r="I28" s="59">
        <f t="shared" si="11"/>
        <v>6508800</v>
      </c>
      <c r="J28" s="59">
        <v>6508800</v>
      </c>
      <c r="K28" s="55"/>
      <c r="L28" s="59">
        <f t="shared" si="12"/>
        <v>6508800</v>
      </c>
      <c r="M28" s="59">
        <v>6508800</v>
      </c>
      <c r="N28" s="55"/>
      <c r="O28" s="47"/>
      <c r="P28" s="47"/>
      <c r="Q28" s="47"/>
      <c r="R28" s="47"/>
    </row>
    <row r="29" spans="1:19" s="33" customFormat="1" ht="12.75" x14ac:dyDescent="0.2">
      <c r="A29" s="57" t="s">
        <v>8</v>
      </c>
      <c r="B29" s="58" t="s">
        <v>30</v>
      </c>
      <c r="C29" s="59">
        <v>20226000</v>
      </c>
      <c r="D29" s="59">
        <v>20226000</v>
      </c>
      <c r="E29" s="55">
        <v>0</v>
      </c>
      <c r="F29" s="65">
        <f t="shared" si="13"/>
        <v>0</v>
      </c>
      <c r="G29" s="70"/>
      <c r="H29" s="71"/>
      <c r="I29" s="59">
        <f t="shared" si="11"/>
        <v>20226000</v>
      </c>
      <c r="J29" s="59">
        <v>20226000</v>
      </c>
      <c r="K29" s="55"/>
      <c r="L29" s="59">
        <f t="shared" si="12"/>
        <v>20226000</v>
      </c>
      <c r="M29" s="59">
        <v>20226000</v>
      </c>
      <c r="N29" s="55"/>
      <c r="O29" s="47"/>
      <c r="P29" s="47"/>
      <c r="Q29" s="47"/>
      <c r="R29" s="47"/>
    </row>
    <row r="30" spans="1:19" s="33" customFormat="1" ht="12.75" x14ac:dyDescent="0.2">
      <c r="A30" s="57" t="s">
        <v>8</v>
      </c>
      <c r="B30" s="58" t="s">
        <v>31</v>
      </c>
      <c r="C30" s="59">
        <v>11866987</v>
      </c>
      <c r="D30" s="59">
        <v>11866987</v>
      </c>
      <c r="E30" s="55">
        <v>0</v>
      </c>
      <c r="F30" s="65">
        <f t="shared" si="13"/>
        <v>0</v>
      </c>
      <c r="G30" s="70"/>
      <c r="H30" s="71"/>
      <c r="I30" s="59">
        <f t="shared" si="11"/>
        <v>11866987</v>
      </c>
      <c r="J30" s="59">
        <v>11866987</v>
      </c>
      <c r="K30" s="55"/>
      <c r="L30" s="59">
        <f t="shared" si="12"/>
        <v>11866987</v>
      </c>
      <c r="M30" s="59">
        <v>11866987</v>
      </c>
      <c r="N30" s="55"/>
      <c r="O30" s="47"/>
      <c r="P30" s="47"/>
      <c r="Q30" s="47"/>
      <c r="R30" s="47"/>
    </row>
    <row r="31" spans="1:19" s="33" customFormat="1" ht="12.75" x14ac:dyDescent="0.2">
      <c r="A31" s="57" t="s">
        <v>8</v>
      </c>
      <c r="B31" s="58" t="s">
        <v>32</v>
      </c>
      <c r="C31" s="59">
        <v>24175000</v>
      </c>
      <c r="D31" s="59">
        <v>24175000</v>
      </c>
      <c r="E31" s="55">
        <v>0</v>
      </c>
      <c r="F31" s="65">
        <f t="shared" si="13"/>
        <v>0</v>
      </c>
      <c r="G31" s="70"/>
      <c r="H31" s="71"/>
      <c r="I31" s="59">
        <f t="shared" si="11"/>
        <v>24175000</v>
      </c>
      <c r="J31" s="59">
        <v>24175000</v>
      </c>
      <c r="K31" s="55"/>
      <c r="L31" s="59">
        <f t="shared" si="12"/>
        <v>24175000</v>
      </c>
      <c r="M31" s="59">
        <v>24175000</v>
      </c>
      <c r="N31" s="55"/>
      <c r="O31" s="47"/>
      <c r="P31" s="47"/>
      <c r="Q31" s="47"/>
      <c r="R31" s="47"/>
    </row>
    <row r="32" spans="1:19" s="33" customFormat="1" ht="45" x14ac:dyDescent="0.2">
      <c r="A32" s="44" t="s">
        <v>88</v>
      </c>
      <c r="B32" s="45" t="s">
        <v>15</v>
      </c>
      <c r="C32" s="46"/>
      <c r="D32" s="46"/>
      <c r="E32" s="46"/>
      <c r="F32" s="64"/>
      <c r="G32" s="64"/>
      <c r="H32" s="64"/>
      <c r="I32" s="49"/>
      <c r="J32" s="49"/>
      <c r="K32" s="47"/>
      <c r="L32" s="49"/>
      <c r="M32" s="49"/>
      <c r="N32" s="47"/>
      <c r="O32" s="47"/>
      <c r="P32" s="47"/>
      <c r="Q32" s="47"/>
      <c r="R32" s="47"/>
    </row>
    <row r="33" spans="1:19" s="33" customFormat="1" ht="33.75" x14ac:dyDescent="0.2">
      <c r="A33" s="44" t="s">
        <v>89</v>
      </c>
      <c r="B33" s="45" t="s">
        <v>16</v>
      </c>
      <c r="C33" s="48">
        <v>97000000</v>
      </c>
      <c r="D33" s="46"/>
      <c r="E33" s="48">
        <v>97000000</v>
      </c>
      <c r="F33" s="64"/>
      <c r="G33" s="64"/>
      <c r="H33" s="64"/>
      <c r="I33" s="49"/>
      <c r="J33" s="49"/>
      <c r="K33" s="47"/>
      <c r="L33" s="49"/>
      <c r="M33" s="49"/>
      <c r="N33" s="47"/>
      <c r="O33" s="60">
        <f>+P33+Q33</f>
        <v>97000000</v>
      </c>
      <c r="P33" s="47"/>
      <c r="Q33" s="48">
        <v>97000000</v>
      </c>
      <c r="R33" s="47"/>
    </row>
    <row r="34" spans="1:19" s="33" customFormat="1" ht="33.75" x14ac:dyDescent="0.2">
      <c r="A34" s="44" t="s">
        <v>90</v>
      </c>
      <c r="B34" s="45" t="s">
        <v>17</v>
      </c>
      <c r="C34" s="48">
        <f>+D34+E34</f>
        <v>299323300</v>
      </c>
      <c r="D34" s="48">
        <v>191323300</v>
      </c>
      <c r="E34" s="48">
        <v>108000000</v>
      </c>
      <c r="F34" s="64"/>
      <c r="G34" s="64"/>
      <c r="H34" s="64"/>
      <c r="I34" s="48">
        <f>+J34+K34</f>
        <v>299323300</v>
      </c>
      <c r="J34" s="48">
        <v>191323300</v>
      </c>
      <c r="K34" s="48">
        <v>108000000</v>
      </c>
      <c r="L34" s="48">
        <f>+M34+N34</f>
        <v>299323300</v>
      </c>
      <c r="M34" s="48">
        <v>191323300</v>
      </c>
      <c r="N34" s="48">
        <v>108000000</v>
      </c>
      <c r="O34" s="75"/>
      <c r="P34" s="75"/>
      <c r="Q34" s="75"/>
      <c r="R34" s="47"/>
      <c r="S34" s="76"/>
    </row>
    <row r="35" spans="1:19" s="32" customFormat="1" ht="31.5" x14ac:dyDescent="0.2">
      <c r="A35" s="41" t="s">
        <v>99</v>
      </c>
      <c r="B35" s="42" t="s">
        <v>18</v>
      </c>
      <c r="C35" s="43">
        <f>+D35+E35</f>
        <v>103313442</v>
      </c>
      <c r="D35" s="43">
        <v>73313442</v>
      </c>
      <c r="E35" s="43">
        <v>30000000</v>
      </c>
      <c r="F35" s="72"/>
      <c r="G35" s="72"/>
      <c r="H35" s="72"/>
      <c r="I35" s="43">
        <f>+J35+K35</f>
        <v>103313442</v>
      </c>
      <c r="J35" s="43">
        <v>73313442</v>
      </c>
      <c r="K35" s="43">
        <v>30000000</v>
      </c>
      <c r="L35" s="43">
        <f>+M35+N35</f>
        <v>103313442</v>
      </c>
      <c r="M35" s="43">
        <v>73313442</v>
      </c>
      <c r="N35" s="43">
        <v>30000000</v>
      </c>
      <c r="O35" s="52"/>
      <c r="P35" s="52"/>
      <c r="Q35" s="52"/>
      <c r="R35" s="52"/>
    </row>
    <row r="36" spans="1:19" s="32" customFormat="1" ht="31.5" x14ac:dyDescent="0.2">
      <c r="A36" s="41" t="s">
        <v>100</v>
      </c>
      <c r="B36" s="42" t="s">
        <v>19</v>
      </c>
      <c r="C36" s="43">
        <f>+D36+E36</f>
        <v>185680000</v>
      </c>
      <c r="D36" s="43">
        <v>1680000</v>
      </c>
      <c r="E36" s="43">
        <v>184000000</v>
      </c>
      <c r="F36" s="72"/>
      <c r="G36" s="72"/>
      <c r="H36" s="72"/>
      <c r="I36" s="43">
        <f>+J36+K36</f>
        <v>185680000</v>
      </c>
      <c r="J36" s="43">
        <v>1680000</v>
      </c>
      <c r="K36" s="43">
        <v>184000000</v>
      </c>
      <c r="L36" s="43">
        <f>+M36+N36</f>
        <v>185680000</v>
      </c>
      <c r="M36" s="43">
        <v>1680000</v>
      </c>
      <c r="N36" s="43">
        <v>184000000</v>
      </c>
      <c r="O36" s="52"/>
      <c r="P36" s="52"/>
      <c r="Q36" s="52"/>
      <c r="R36" s="52"/>
    </row>
    <row r="37" spans="1:19" s="34" customFormat="1" ht="31.5" x14ac:dyDescent="0.2">
      <c r="A37" s="41" t="s">
        <v>101</v>
      </c>
      <c r="B37" s="42" t="s">
        <v>20</v>
      </c>
      <c r="C37" s="43">
        <f t="shared" ref="C37" si="14">+D37+E37</f>
        <v>379140000</v>
      </c>
      <c r="D37" s="43">
        <v>7140000</v>
      </c>
      <c r="E37" s="43">
        <v>372000000</v>
      </c>
      <c r="F37" s="73">
        <f>+G37+H37</f>
        <v>7140000</v>
      </c>
      <c r="G37" s="73">
        <v>7140000</v>
      </c>
      <c r="H37" s="73"/>
      <c r="I37" s="43">
        <f t="shared" ref="I37" si="15">+J37+K37</f>
        <v>379140000</v>
      </c>
      <c r="J37" s="43">
        <v>7140000</v>
      </c>
      <c r="K37" s="43">
        <v>372000000</v>
      </c>
      <c r="L37" s="43">
        <f t="shared" ref="L37:L38" si="16">+M37+N37</f>
        <v>379140000</v>
      </c>
      <c r="M37" s="43">
        <v>7140000</v>
      </c>
      <c r="N37" s="43">
        <v>372000000</v>
      </c>
      <c r="O37" s="56"/>
      <c r="P37" s="56"/>
      <c r="Q37" s="56"/>
      <c r="R37" s="56"/>
    </row>
    <row r="38" spans="1:19" s="32" customFormat="1" ht="31.5" x14ac:dyDescent="0.2">
      <c r="A38" s="41" t="s">
        <v>102</v>
      </c>
      <c r="B38" s="42" t="s">
        <v>21</v>
      </c>
      <c r="C38" s="43">
        <f>+D38+E38</f>
        <v>283000000</v>
      </c>
      <c r="D38" s="43">
        <f t="shared" ref="D38" si="17">+D39+D40</f>
        <v>10000000</v>
      </c>
      <c r="E38" s="43">
        <f>+E39+E40</f>
        <v>273000000</v>
      </c>
      <c r="F38" s="43">
        <f t="shared" ref="F38:Q38" si="18">+F39+F40</f>
        <v>0</v>
      </c>
      <c r="G38" s="43">
        <f t="shared" si="18"/>
        <v>0</v>
      </c>
      <c r="H38" s="43">
        <f t="shared" si="18"/>
        <v>0</v>
      </c>
      <c r="I38" s="43">
        <f>+J38+K38</f>
        <v>283000000</v>
      </c>
      <c r="J38" s="43">
        <f t="shared" si="18"/>
        <v>10000000</v>
      </c>
      <c r="K38" s="43">
        <f t="shared" si="18"/>
        <v>273000000</v>
      </c>
      <c r="L38" s="43">
        <f t="shared" si="16"/>
        <v>283000000</v>
      </c>
      <c r="M38" s="43">
        <f t="shared" si="18"/>
        <v>10000000</v>
      </c>
      <c r="N38" s="43">
        <f t="shared" si="18"/>
        <v>273000000</v>
      </c>
      <c r="O38" s="43">
        <f t="shared" si="18"/>
        <v>0</v>
      </c>
      <c r="P38" s="43">
        <f t="shared" si="18"/>
        <v>0</v>
      </c>
      <c r="Q38" s="43">
        <f t="shared" si="18"/>
        <v>0</v>
      </c>
      <c r="R38" s="52"/>
    </row>
    <row r="39" spans="1:19" s="33" customFormat="1" ht="33.75" x14ac:dyDescent="0.2">
      <c r="A39" s="44" t="s">
        <v>92</v>
      </c>
      <c r="B39" s="45" t="s">
        <v>22</v>
      </c>
      <c r="C39" s="46"/>
      <c r="D39" s="46"/>
      <c r="E39" s="46"/>
      <c r="F39" s="64"/>
      <c r="G39" s="64"/>
      <c r="H39" s="64"/>
      <c r="I39" s="53"/>
      <c r="J39" s="53"/>
      <c r="K39" s="53"/>
      <c r="L39" s="53"/>
      <c r="M39" s="53"/>
      <c r="N39" s="53"/>
      <c r="O39" s="47"/>
      <c r="P39" s="47"/>
      <c r="Q39" s="47"/>
      <c r="R39" s="47"/>
    </row>
    <row r="40" spans="1:19" s="33" customFormat="1" ht="33.75" x14ac:dyDescent="0.2">
      <c r="A40" s="44" t="s">
        <v>95</v>
      </c>
      <c r="B40" s="45" t="s">
        <v>23</v>
      </c>
      <c r="C40" s="48">
        <f>+D40+E40</f>
        <v>283000000</v>
      </c>
      <c r="D40" s="48">
        <v>10000000</v>
      </c>
      <c r="E40" s="48">
        <v>273000000</v>
      </c>
      <c r="F40" s="67"/>
      <c r="G40" s="67"/>
      <c r="H40" s="67"/>
      <c r="I40" s="48">
        <f>+J40+K40</f>
        <v>283000000</v>
      </c>
      <c r="J40" s="48">
        <v>10000000</v>
      </c>
      <c r="K40" s="48">
        <v>273000000</v>
      </c>
      <c r="L40" s="48">
        <f>+M40+N40</f>
        <v>283000000</v>
      </c>
      <c r="M40" s="48">
        <v>10000000</v>
      </c>
      <c r="N40" s="48">
        <v>273000000</v>
      </c>
      <c r="O40" s="47"/>
      <c r="P40" s="47"/>
      <c r="Q40" s="47"/>
      <c r="R40" s="47"/>
    </row>
    <row r="41" spans="1:19" s="32" customFormat="1" ht="42" x14ac:dyDescent="0.2">
      <c r="A41" s="41" t="s">
        <v>103</v>
      </c>
      <c r="B41" s="42" t="s">
        <v>24</v>
      </c>
      <c r="C41" s="43">
        <f>+C42+C43+C44</f>
        <v>282505000</v>
      </c>
      <c r="D41" s="43">
        <f>+D42+D43+D44</f>
        <v>13005000</v>
      </c>
      <c r="E41" s="43">
        <f t="shared" ref="E41:H41" si="19">+E42+E43+E44</f>
        <v>269500000</v>
      </c>
      <c r="F41" s="63">
        <f>+F42+F43+F44</f>
        <v>0</v>
      </c>
      <c r="G41" s="63">
        <f t="shared" si="19"/>
        <v>0</v>
      </c>
      <c r="H41" s="63">
        <f t="shared" si="19"/>
        <v>0</v>
      </c>
      <c r="I41" s="63">
        <f>+I42+I43+I44</f>
        <v>282505000</v>
      </c>
      <c r="J41" s="63">
        <f t="shared" ref="J41" si="20">+J42+J43+J44</f>
        <v>13005000</v>
      </c>
      <c r="K41" s="63">
        <f t="shared" ref="K41" si="21">+K42+K43+K44</f>
        <v>269500000</v>
      </c>
      <c r="L41" s="63">
        <f t="shared" ref="L41" si="22">+L42+L43+L44</f>
        <v>282505000</v>
      </c>
      <c r="M41" s="63">
        <f t="shared" ref="M41" si="23">+M42+M43+M44</f>
        <v>13005000</v>
      </c>
      <c r="N41" s="63">
        <f t="shared" ref="N41" si="24">+N42+N43+N44</f>
        <v>269500000</v>
      </c>
      <c r="O41" s="63">
        <f t="shared" ref="O41" si="25">+O42+O43+O44</f>
        <v>0</v>
      </c>
      <c r="P41" s="63">
        <f t="shared" ref="P41" si="26">+P42+P43+P44</f>
        <v>0</v>
      </c>
      <c r="Q41" s="63">
        <f t="shared" ref="Q41" si="27">+Q42+Q43+Q44</f>
        <v>0</v>
      </c>
      <c r="R41" s="52"/>
    </row>
    <row r="42" spans="1:19" s="33" customFormat="1" ht="54" customHeight="1" x14ac:dyDescent="0.2">
      <c r="A42" s="44" t="s">
        <v>74</v>
      </c>
      <c r="B42" s="45" t="s">
        <v>106</v>
      </c>
      <c r="C42" s="48">
        <f>+D42+E42</f>
        <v>122500000</v>
      </c>
      <c r="D42" s="48">
        <v>13000000</v>
      </c>
      <c r="E42" s="48">
        <v>109500000</v>
      </c>
      <c r="F42" s="64"/>
      <c r="G42" s="64"/>
      <c r="H42" s="64"/>
      <c r="I42" s="48">
        <f>+J42+K42</f>
        <v>122500000</v>
      </c>
      <c r="J42" s="48">
        <v>13000000</v>
      </c>
      <c r="K42" s="48">
        <v>109500000</v>
      </c>
      <c r="L42" s="48">
        <f>+M42+N42</f>
        <v>122500000</v>
      </c>
      <c r="M42" s="48">
        <v>13000000</v>
      </c>
      <c r="N42" s="48">
        <v>109500000</v>
      </c>
      <c r="O42" s="47"/>
      <c r="P42" s="47"/>
      <c r="Q42" s="47"/>
      <c r="R42" s="47"/>
    </row>
    <row r="43" spans="1:19" s="33" customFormat="1" ht="42" customHeight="1" x14ac:dyDescent="0.2">
      <c r="A43" s="44" t="s">
        <v>75</v>
      </c>
      <c r="B43" s="45" t="s">
        <v>25</v>
      </c>
      <c r="C43" s="48">
        <f>+D43+E43</f>
        <v>130000000</v>
      </c>
      <c r="D43" s="46"/>
      <c r="E43" s="48">
        <v>130000000</v>
      </c>
      <c r="F43" s="64"/>
      <c r="G43" s="64"/>
      <c r="H43" s="64"/>
      <c r="I43" s="48">
        <f t="shared" ref="I43:I44" si="28">+J43+K43</f>
        <v>130000000</v>
      </c>
      <c r="J43" s="46"/>
      <c r="K43" s="48">
        <v>130000000</v>
      </c>
      <c r="L43" s="48">
        <f>+M43+N43</f>
        <v>130000000</v>
      </c>
      <c r="M43" s="46"/>
      <c r="N43" s="48">
        <v>130000000</v>
      </c>
      <c r="O43" s="47"/>
      <c r="P43" s="47"/>
      <c r="Q43" s="47"/>
      <c r="R43" s="47"/>
    </row>
    <row r="44" spans="1:19" s="33" customFormat="1" ht="35.25" customHeight="1" x14ac:dyDescent="0.2">
      <c r="A44" s="44" t="s">
        <v>91</v>
      </c>
      <c r="B44" s="45" t="s">
        <v>26</v>
      </c>
      <c r="C44" s="48">
        <f>+D44+E44</f>
        <v>30005000</v>
      </c>
      <c r="D44" s="48">
        <v>5000</v>
      </c>
      <c r="E44" s="48">
        <v>30000000</v>
      </c>
      <c r="F44" s="67"/>
      <c r="G44" s="67"/>
      <c r="H44" s="67"/>
      <c r="I44" s="48">
        <f t="shared" si="28"/>
        <v>30005000</v>
      </c>
      <c r="J44" s="48">
        <v>5000</v>
      </c>
      <c r="K44" s="48">
        <v>30000000</v>
      </c>
      <c r="L44" s="48">
        <f>+M44+N44</f>
        <v>30005000</v>
      </c>
      <c r="M44" s="48">
        <v>5000</v>
      </c>
      <c r="N44" s="48">
        <v>30000000</v>
      </c>
      <c r="O44" s="53"/>
      <c r="P44" s="53"/>
      <c r="Q44" s="53"/>
      <c r="R44" s="47"/>
    </row>
    <row r="45" spans="1:19" s="1" customFormat="1" x14ac:dyDescent="0.2">
      <c r="A45" s="31"/>
      <c r="B45" s="31"/>
      <c r="C45" s="31"/>
      <c r="D45" s="31"/>
      <c r="E45" s="31"/>
      <c r="F45" s="74"/>
      <c r="G45" s="74"/>
      <c r="H45" s="74"/>
    </row>
    <row r="46" spans="1:19" s="1" customFormat="1" x14ac:dyDescent="0.2">
      <c r="A46" s="31"/>
      <c r="B46" s="31"/>
      <c r="C46" s="31"/>
      <c r="D46" s="31"/>
      <c r="E46" s="31"/>
      <c r="F46" s="74"/>
      <c r="G46" s="74"/>
      <c r="H46" s="74"/>
    </row>
    <row r="47" spans="1:19" s="1" customFormat="1" x14ac:dyDescent="0.2">
      <c r="A47" s="31"/>
      <c r="B47" s="31"/>
      <c r="C47" s="31"/>
      <c r="D47" s="31"/>
      <c r="E47" s="31"/>
      <c r="F47" s="74"/>
      <c r="G47" s="74"/>
      <c r="H47" s="74"/>
    </row>
    <row r="48" spans="1:19" s="1" customFormat="1" x14ac:dyDescent="0.2">
      <c r="A48" s="31"/>
      <c r="B48" s="31"/>
      <c r="C48" s="31"/>
      <c r="D48" s="31"/>
      <c r="E48" s="31"/>
      <c r="F48" s="74"/>
      <c r="G48" s="74"/>
      <c r="H48" s="74"/>
    </row>
    <row r="49" spans="1:8" s="1" customFormat="1" x14ac:dyDescent="0.2">
      <c r="A49" s="31"/>
      <c r="B49" s="31"/>
      <c r="C49" s="31"/>
      <c r="D49" s="31"/>
      <c r="E49" s="31"/>
      <c r="F49" s="74"/>
      <c r="G49" s="74"/>
      <c r="H49" s="74"/>
    </row>
    <row r="50" spans="1:8" s="1" customFormat="1" x14ac:dyDescent="0.2">
      <c r="A50" s="31"/>
      <c r="B50" s="31"/>
      <c r="C50" s="31"/>
      <c r="D50" s="31"/>
      <c r="E50" s="31"/>
      <c r="F50" s="74"/>
      <c r="G50" s="74"/>
      <c r="H50" s="74"/>
    </row>
    <row r="51" spans="1:8" s="1" customFormat="1" x14ac:dyDescent="0.2">
      <c r="A51" s="31"/>
      <c r="B51" s="31"/>
      <c r="C51" s="31"/>
      <c r="D51" s="31"/>
      <c r="E51" s="31"/>
      <c r="F51" s="74"/>
      <c r="G51" s="74"/>
      <c r="H51" s="74"/>
    </row>
    <row r="52" spans="1:8" s="1" customFormat="1" x14ac:dyDescent="0.2">
      <c r="A52" s="31"/>
      <c r="B52" s="31"/>
      <c r="C52" s="31"/>
      <c r="D52" s="31"/>
      <c r="E52" s="31"/>
      <c r="F52" s="74"/>
      <c r="G52" s="74"/>
      <c r="H52" s="74"/>
    </row>
    <row r="53" spans="1:8" s="1" customFormat="1" x14ac:dyDescent="0.2">
      <c r="A53" s="31"/>
      <c r="B53" s="31"/>
      <c r="C53" s="31"/>
      <c r="D53" s="31"/>
      <c r="E53" s="31"/>
      <c r="F53" s="74"/>
      <c r="G53" s="74"/>
      <c r="H53" s="74"/>
    </row>
    <row r="54" spans="1:8" s="1" customFormat="1" x14ac:dyDescent="0.2">
      <c r="A54" s="31"/>
      <c r="B54" s="31"/>
      <c r="C54" s="31"/>
      <c r="D54" s="31"/>
      <c r="E54" s="31"/>
      <c r="F54" s="74"/>
      <c r="G54" s="74"/>
      <c r="H54" s="74"/>
    </row>
    <row r="55" spans="1:8" s="1" customFormat="1" x14ac:dyDescent="0.2">
      <c r="A55" s="31"/>
      <c r="B55" s="31"/>
      <c r="C55" s="31"/>
      <c r="D55" s="31"/>
      <c r="E55" s="31"/>
      <c r="F55" s="74"/>
      <c r="G55" s="74"/>
      <c r="H55" s="74"/>
    </row>
    <row r="56" spans="1:8" s="1" customFormat="1" x14ac:dyDescent="0.2">
      <c r="A56" s="31"/>
      <c r="B56" s="31"/>
      <c r="C56" s="31"/>
      <c r="D56" s="31"/>
      <c r="E56" s="31"/>
      <c r="F56" s="74"/>
      <c r="G56" s="74"/>
      <c r="H56" s="74"/>
    </row>
    <row r="57" spans="1:8" s="1" customFormat="1" x14ac:dyDescent="0.2">
      <c r="A57" s="31"/>
      <c r="B57" s="31"/>
      <c r="C57" s="31"/>
      <c r="D57" s="31"/>
      <c r="E57" s="31"/>
      <c r="F57" s="74"/>
      <c r="G57" s="74"/>
      <c r="H57" s="74"/>
    </row>
    <row r="58" spans="1:8" s="1" customFormat="1" x14ac:dyDescent="0.2">
      <c r="A58" s="31"/>
      <c r="B58" s="31"/>
      <c r="C58" s="31"/>
      <c r="D58" s="31"/>
      <c r="E58" s="31"/>
      <c r="F58" s="74"/>
      <c r="G58" s="74"/>
      <c r="H58" s="74"/>
    </row>
    <row r="59" spans="1:8" s="1" customFormat="1" x14ac:dyDescent="0.2">
      <c r="A59" s="31"/>
      <c r="B59" s="31"/>
      <c r="C59" s="31"/>
      <c r="D59" s="31"/>
      <c r="E59" s="31"/>
      <c r="F59" s="74"/>
      <c r="G59" s="74"/>
      <c r="H59" s="74"/>
    </row>
    <row r="60" spans="1:8" s="1" customFormat="1" x14ac:dyDescent="0.2">
      <c r="A60" s="31"/>
      <c r="B60" s="31"/>
      <c r="C60" s="31"/>
      <c r="D60" s="31"/>
      <c r="E60" s="31"/>
      <c r="F60" s="74"/>
      <c r="G60" s="74"/>
      <c r="H60" s="74"/>
    </row>
    <row r="61" spans="1:8" s="1" customFormat="1" x14ac:dyDescent="0.2">
      <c r="A61" s="31"/>
      <c r="B61" s="31"/>
      <c r="C61" s="31"/>
      <c r="D61" s="31"/>
      <c r="E61" s="31"/>
      <c r="F61" s="74"/>
      <c r="G61" s="74"/>
      <c r="H61" s="74"/>
    </row>
    <row r="62" spans="1:8" s="1" customFormat="1" x14ac:dyDescent="0.2">
      <c r="A62" s="31"/>
      <c r="B62" s="31"/>
      <c r="C62" s="31"/>
      <c r="D62" s="31"/>
      <c r="E62" s="31"/>
      <c r="F62" s="74"/>
      <c r="G62" s="74"/>
      <c r="H62" s="74"/>
    </row>
    <row r="63" spans="1:8" s="1" customFormat="1" x14ac:dyDescent="0.2">
      <c r="A63" s="31"/>
      <c r="B63" s="31"/>
      <c r="C63" s="31"/>
      <c r="D63" s="31"/>
      <c r="E63" s="31"/>
      <c r="F63" s="74"/>
      <c r="G63" s="74"/>
      <c r="H63" s="74"/>
    </row>
    <row r="64" spans="1:8" s="1" customFormat="1" x14ac:dyDescent="0.2">
      <c r="A64" s="31"/>
      <c r="B64" s="31"/>
      <c r="C64" s="31"/>
      <c r="D64" s="31"/>
      <c r="E64" s="31"/>
      <c r="F64" s="74"/>
      <c r="G64" s="74"/>
      <c r="H64" s="74"/>
    </row>
    <row r="65" spans="1:8" s="1" customFormat="1" x14ac:dyDescent="0.2">
      <c r="A65" s="31"/>
      <c r="B65" s="31"/>
      <c r="C65" s="31"/>
      <c r="D65" s="31"/>
      <c r="E65" s="31"/>
      <c r="F65" s="74"/>
      <c r="G65" s="74"/>
      <c r="H65" s="74"/>
    </row>
    <row r="66" spans="1:8" s="1" customFormat="1" x14ac:dyDescent="0.2">
      <c r="A66" s="31"/>
      <c r="B66" s="31"/>
      <c r="C66" s="31"/>
      <c r="D66" s="31"/>
      <c r="E66" s="31"/>
      <c r="F66" s="74"/>
      <c r="G66" s="74"/>
      <c r="H66" s="74"/>
    </row>
    <row r="67" spans="1:8" s="1" customFormat="1" x14ac:dyDescent="0.2">
      <c r="A67" s="31"/>
      <c r="B67" s="31"/>
      <c r="C67" s="31"/>
      <c r="D67" s="31"/>
      <c r="E67" s="31"/>
      <c r="F67" s="74"/>
      <c r="G67" s="74"/>
      <c r="H67" s="74"/>
    </row>
    <row r="68" spans="1:8" s="1" customFormat="1" x14ac:dyDescent="0.2">
      <c r="A68" s="31"/>
      <c r="B68" s="31"/>
      <c r="C68" s="31"/>
      <c r="D68" s="31"/>
      <c r="E68" s="31"/>
      <c r="F68" s="74"/>
      <c r="G68" s="74"/>
      <c r="H68" s="74"/>
    </row>
    <row r="69" spans="1:8" s="1" customFormat="1" x14ac:dyDescent="0.2">
      <c r="A69" s="31"/>
      <c r="B69" s="31"/>
      <c r="C69" s="31"/>
      <c r="D69" s="31"/>
      <c r="E69" s="31"/>
      <c r="F69" s="74"/>
      <c r="G69" s="74"/>
      <c r="H69" s="74"/>
    </row>
    <row r="70" spans="1:8" s="1" customFormat="1" x14ac:dyDescent="0.2">
      <c r="A70" s="31"/>
      <c r="B70" s="31"/>
      <c r="C70" s="31"/>
      <c r="D70" s="31"/>
      <c r="E70" s="31"/>
      <c r="F70" s="74"/>
      <c r="G70" s="74"/>
      <c r="H70" s="74"/>
    </row>
    <row r="71" spans="1:8" s="1" customFormat="1" x14ac:dyDescent="0.2">
      <c r="A71" s="31"/>
      <c r="B71" s="31"/>
      <c r="C71" s="31"/>
      <c r="D71" s="31"/>
      <c r="E71" s="31"/>
      <c r="F71" s="74"/>
      <c r="G71" s="74"/>
      <c r="H71" s="74"/>
    </row>
    <row r="72" spans="1:8" s="1" customFormat="1" x14ac:dyDescent="0.2">
      <c r="A72" s="31"/>
      <c r="B72" s="31"/>
      <c r="C72" s="31"/>
      <c r="D72" s="31"/>
      <c r="E72" s="31"/>
      <c r="F72" s="74"/>
      <c r="G72" s="74"/>
      <c r="H72" s="74"/>
    </row>
    <row r="73" spans="1:8" s="1" customFormat="1" x14ac:dyDescent="0.2">
      <c r="A73" s="31"/>
      <c r="B73" s="31"/>
      <c r="C73" s="31"/>
      <c r="D73" s="31"/>
      <c r="E73" s="31"/>
      <c r="F73" s="74"/>
      <c r="G73" s="74"/>
      <c r="H73" s="74"/>
    </row>
    <row r="74" spans="1:8" s="1" customFormat="1" x14ac:dyDescent="0.2">
      <c r="A74" s="31"/>
      <c r="B74" s="31"/>
      <c r="C74" s="31"/>
      <c r="D74" s="31"/>
      <c r="E74" s="31"/>
      <c r="F74" s="74"/>
      <c r="G74" s="74"/>
      <c r="H74" s="74"/>
    </row>
    <row r="75" spans="1:8" s="1" customFormat="1" x14ac:dyDescent="0.2">
      <c r="A75" s="31"/>
      <c r="B75" s="31"/>
      <c r="C75" s="31"/>
      <c r="D75" s="31"/>
      <c r="E75" s="31"/>
      <c r="F75" s="74"/>
      <c r="G75" s="74"/>
      <c r="H75" s="74"/>
    </row>
    <row r="76" spans="1:8" s="1" customFormat="1" x14ac:dyDescent="0.2">
      <c r="A76" s="31"/>
      <c r="B76" s="31"/>
      <c r="C76" s="31"/>
      <c r="D76" s="31"/>
      <c r="E76" s="31"/>
      <c r="F76" s="74"/>
      <c r="G76" s="74"/>
      <c r="H76" s="74"/>
    </row>
    <row r="77" spans="1:8" s="1" customFormat="1" x14ac:dyDescent="0.2">
      <c r="A77" s="31"/>
      <c r="B77" s="31"/>
      <c r="C77" s="31"/>
      <c r="D77" s="31"/>
      <c r="E77" s="31"/>
      <c r="F77" s="74"/>
      <c r="G77" s="74"/>
      <c r="H77" s="74"/>
    </row>
    <row r="78" spans="1:8" s="1" customFormat="1" x14ac:dyDescent="0.2">
      <c r="A78" s="31"/>
      <c r="B78" s="31"/>
      <c r="C78" s="31"/>
      <c r="D78" s="31"/>
      <c r="E78" s="31"/>
      <c r="F78" s="74"/>
      <c r="G78" s="74"/>
      <c r="H78" s="74"/>
    </row>
    <row r="79" spans="1:8" s="1" customFormat="1" x14ac:dyDescent="0.2">
      <c r="A79" s="31"/>
      <c r="B79" s="31"/>
      <c r="C79" s="31"/>
      <c r="D79" s="31"/>
      <c r="E79" s="31"/>
      <c r="F79" s="74"/>
      <c r="G79" s="74"/>
      <c r="H79" s="74"/>
    </row>
    <row r="80" spans="1:8" s="1" customFormat="1" x14ac:dyDescent="0.2">
      <c r="A80" s="31"/>
      <c r="B80" s="31"/>
      <c r="C80" s="31"/>
      <c r="D80" s="31"/>
      <c r="E80" s="31"/>
      <c r="F80" s="74"/>
      <c r="G80" s="74"/>
      <c r="H80" s="74"/>
    </row>
    <row r="81" spans="1:8" s="1" customFormat="1" x14ac:dyDescent="0.2">
      <c r="A81" s="31"/>
      <c r="B81" s="31"/>
      <c r="C81" s="31"/>
      <c r="D81" s="31"/>
      <c r="E81" s="31"/>
      <c r="F81" s="74"/>
      <c r="G81" s="74"/>
      <c r="H81" s="74"/>
    </row>
    <row r="82" spans="1:8" s="1" customFormat="1" x14ac:dyDescent="0.2">
      <c r="A82" s="31"/>
      <c r="B82" s="31"/>
      <c r="C82" s="31"/>
      <c r="D82" s="31"/>
      <c r="E82" s="31"/>
      <c r="F82" s="74"/>
      <c r="G82" s="74"/>
      <c r="H82" s="74"/>
    </row>
    <row r="83" spans="1:8" s="1" customFormat="1" x14ac:dyDescent="0.2">
      <c r="A83" s="31"/>
      <c r="B83" s="31"/>
      <c r="C83" s="31"/>
      <c r="D83" s="31"/>
      <c r="E83" s="31"/>
      <c r="F83" s="74"/>
      <c r="G83" s="74"/>
      <c r="H83" s="74"/>
    </row>
    <row r="84" spans="1:8" s="1" customFormat="1" x14ac:dyDescent="0.2">
      <c r="A84" s="31"/>
      <c r="B84" s="31"/>
      <c r="C84" s="31"/>
      <c r="D84" s="31"/>
      <c r="E84" s="31"/>
      <c r="F84" s="74"/>
      <c r="G84" s="74"/>
      <c r="H84" s="74"/>
    </row>
    <row r="85" spans="1:8" s="1" customFormat="1" x14ac:dyDescent="0.2">
      <c r="A85" s="31"/>
      <c r="B85" s="31"/>
      <c r="C85" s="31"/>
      <c r="D85" s="31"/>
      <c r="E85" s="31"/>
      <c r="F85" s="74"/>
      <c r="G85" s="74"/>
      <c r="H85" s="74"/>
    </row>
    <row r="86" spans="1:8" s="1" customFormat="1" x14ac:dyDescent="0.2">
      <c r="A86" s="31"/>
      <c r="B86" s="31"/>
      <c r="C86" s="31"/>
      <c r="D86" s="31"/>
      <c r="E86" s="31"/>
      <c r="F86" s="74"/>
      <c r="G86" s="74"/>
      <c r="H86" s="74"/>
    </row>
    <row r="87" spans="1:8" s="1" customFormat="1" x14ac:dyDescent="0.2">
      <c r="A87" s="31"/>
      <c r="B87" s="31"/>
      <c r="C87" s="31"/>
      <c r="D87" s="31"/>
      <c r="E87" s="31"/>
      <c r="F87" s="74"/>
      <c r="G87" s="74"/>
      <c r="H87" s="74"/>
    </row>
    <row r="88" spans="1:8" s="1" customFormat="1" x14ac:dyDescent="0.2">
      <c r="A88" s="31"/>
      <c r="B88" s="31"/>
      <c r="C88" s="31"/>
      <c r="D88" s="31"/>
      <c r="E88" s="31"/>
      <c r="F88" s="74"/>
      <c r="G88" s="74"/>
      <c r="H88" s="74"/>
    </row>
    <row r="89" spans="1:8" s="1" customFormat="1" x14ac:dyDescent="0.2">
      <c r="A89" s="31"/>
      <c r="B89" s="31"/>
      <c r="C89" s="31"/>
      <c r="D89" s="31"/>
      <c r="E89" s="31"/>
      <c r="F89" s="74"/>
      <c r="G89" s="74"/>
      <c r="H89" s="74"/>
    </row>
    <row r="90" spans="1:8" s="1" customFormat="1" x14ac:dyDescent="0.2">
      <c r="A90" s="31"/>
      <c r="B90" s="31"/>
      <c r="C90" s="31"/>
      <c r="D90" s="31"/>
      <c r="E90" s="31"/>
      <c r="F90" s="74"/>
      <c r="G90" s="74"/>
      <c r="H90" s="74"/>
    </row>
    <row r="91" spans="1:8" s="1" customFormat="1" x14ac:dyDescent="0.2">
      <c r="A91" s="31"/>
      <c r="B91" s="31"/>
      <c r="C91" s="31"/>
      <c r="D91" s="31"/>
      <c r="E91" s="31"/>
      <c r="F91" s="74"/>
      <c r="G91" s="74"/>
      <c r="H91" s="74"/>
    </row>
    <row r="92" spans="1:8" s="1" customFormat="1" x14ac:dyDescent="0.2">
      <c r="A92" s="31"/>
      <c r="B92" s="31"/>
      <c r="C92" s="31"/>
      <c r="D92" s="31"/>
      <c r="E92" s="31"/>
      <c r="F92" s="74"/>
      <c r="G92" s="74"/>
      <c r="H92" s="74"/>
    </row>
    <row r="93" spans="1:8" s="1" customFormat="1" x14ac:dyDescent="0.2">
      <c r="A93" s="31"/>
      <c r="B93" s="31"/>
      <c r="C93" s="31"/>
      <c r="D93" s="31"/>
      <c r="E93" s="31"/>
      <c r="F93" s="74"/>
      <c r="G93" s="74"/>
      <c r="H93" s="74"/>
    </row>
    <row r="94" spans="1:8" s="1" customFormat="1" x14ac:dyDescent="0.2">
      <c r="A94" s="31"/>
      <c r="B94" s="31"/>
      <c r="C94" s="31"/>
      <c r="D94" s="31"/>
      <c r="E94" s="31"/>
      <c r="F94" s="74"/>
      <c r="G94" s="74"/>
      <c r="H94" s="74"/>
    </row>
    <row r="95" spans="1:8" s="1" customFormat="1" x14ac:dyDescent="0.2">
      <c r="A95" s="31"/>
      <c r="B95" s="31"/>
      <c r="C95" s="31"/>
      <c r="D95" s="31"/>
      <c r="E95" s="31"/>
      <c r="F95" s="74"/>
      <c r="G95" s="74"/>
      <c r="H95" s="74"/>
    </row>
    <row r="96" spans="1:8" s="1" customFormat="1" x14ac:dyDescent="0.2">
      <c r="A96" s="31"/>
      <c r="B96" s="31"/>
      <c r="C96" s="31"/>
      <c r="D96" s="31"/>
      <c r="E96" s="31"/>
      <c r="F96" s="74"/>
      <c r="G96" s="74"/>
      <c r="H96" s="74"/>
    </row>
    <row r="97" spans="1:8" s="1" customFormat="1" x14ac:dyDescent="0.2">
      <c r="A97" s="31"/>
      <c r="B97" s="31"/>
      <c r="C97" s="31"/>
      <c r="D97" s="31"/>
      <c r="E97" s="31"/>
      <c r="F97" s="74"/>
      <c r="G97" s="74"/>
      <c r="H97" s="74"/>
    </row>
    <row r="98" spans="1:8" s="1" customFormat="1" x14ac:dyDescent="0.2">
      <c r="A98" s="31"/>
      <c r="B98" s="31"/>
      <c r="C98" s="31"/>
      <c r="D98" s="31"/>
      <c r="E98" s="31"/>
      <c r="F98" s="74"/>
      <c r="G98" s="74"/>
      <c r="H98" s="74"/>
    </row>
  </sheetData>
  <mergeCells count="14">
    <mergeCell ref="L6:N6"/>
    <mergeCell ref="O6:Q6"/>
    <mergeCell ref="R6:R7"/>
    <mergeCell ref="A4:R4"/>
    <mergeCell ref="A1:R1"/>
    <mergeCell ref="A2:R2"/>
    <mergeCell ref="A3:R3"/>
    <mergeCell ref="M5:P5"/>
    <mergeCell ref="I6:K6"/>
    <mergeCell ref="A8:B8"/>
    <mergeCell ref="A6:A7"/>
    <mergeCell ref="B6:B7"/>
    <mergeCell ref="C6:E6"/>
    <mergeCell ref="F6:H6"/>
  </mergeCells>
  <pageMargins left="0.24" right="0.31" top="0.75" bottom="0.75" header="0.3" footer="0.3"/>
  <pageSetup paperSize="12" scale="81" fitToHeight="0" orientation="landscape" verticalDpi="0" r:id="rId1"/>
  <ignoredErrors>
    <ignoredError sqref="I15:K1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VỐN ĐẦU TƯ</vt:lpstr>
      <vt:lpstr>VỐN SỰ NGHIỆP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Toan Duy</cp:lastModifiedBy>
  <cp:lastPrinted>2025-11-03T09:14:27Z</cp:lastPrinted>
  <dcterms:created xsi:type="dcterms:W3CDTF">2025-09-18T00:45:42Z</dcterms:created>
  <dcterms:modified xsi:type="dcterms:W3CDTF">2025-11-04T18:21:50Z</dcterms:modified>
</cp:coreProperties>
</file>